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V\V2020 Casa\2022\SDCRD_2022\Proyectos de Inversión\Matriz Seguimieto Proyectos 2022\"/>
    </mc:Choice>
  </mc:AlternateContent>
  <xr:revisionPtr revIDLastSave="0" documentId="13_ncr:1_{B1320EB7-6D17-49B9-9D30-A3E63730656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TRIZ SDCRD" sheetId="1" r:id="rId1"/>
    <sheet name="Hoja3" sheetId="2" state="hidden" r:id="rId2"/>
  </sheets>
  <definedNames>
    <definedName name="_xlnm._FilterDatabase" localSheetId="0" hidden="1">'MATRIZ SDCRD'!$A$6:$BN$73</definedName>
    <definedName name="_FilterDatabase_0" localSheetId="0">'MATRIZ SDCRD'!$A$7:$BN$71</definedName>
    <definedName name="_FilterDatabase_0_0" localSheetId="0">'MATRIZ SDCRD'!$A$7:$BN$71</definedName>
    <definedName name="_FilterDatabase_0_0_0" localSheetId="0">'MATRIZ SDCRD'!$L$8:$BN$71</definedName>
    <definedName name="_FilterDatabase_0_0_0_0" localSheetId="0">'MATRIZ SDCRD'!$L$8:$BN$71</definedName>
    <definedName name="_FilterDatabase_0_0_0_0_0" localSheetId="0">'MATRIZ SDCRD'!$L$8:$BN$71</definedName>
    <definedName name="_FilterDatabase_0_0_0_0_0_0" localSheetId="0">'MATRIZ SDCRD'!$L$8:$BN$71</definedName>
    <definedName name="_FilterDatabase_0_0_0_0_0_0_0" localSheetId="0">'MATRIZ SDCRD'!$L$8:$BN$71</definedName>
    <definedName name="_FilterDatabase_0_0_0_0_0_0_0_0" localSheetId="0">'MATRIZ SDCRD'!$L$8:$BN$71</definedName>
    <definedName name="_FilterDatabase_0_0_0_0_0_0_0_0_0" localSheetId="0">'MATRIZ SDCRD'!$L$8:$BN$71</definedName>
    <definedName name="_FilterDatabase_0_0_0_0_0_0_0_0_0_0" localSheetId="0">'MATRIZ SDCRD'!$L$8:$BN$71</definedName>
    <definedName name="_FilterDatabase_0_0_0_0_0_0_0_0_0_0_0" localSheetId="0">'MATRIZ SDCRD'!$L$8:$BN$71</definedName>
    <definedName name="_FilterDatabase_0_0_0_0_0_0_0_0_0_0_0_0" localSheetId="0">'MATRIZ SDCRD'!$L$8:$BN$71</definedName>
    <definedName name="_FilterDatabase_0_0_0_0_0_0_0_0_0_0_0_0_0" localSheetId="0">'MATRIZ SDCRD'!$L$8:$BN$71</definedName>
    <definedName name="_FilterDatabase_0_0_0_0_0_0_0_0_0_0_0_0_0_0" localSheetId="0">'MATRIZ SDCRD'!$L$8:$BN$71</definedName>
    <definedName name="_FilterDatabase_0_0_0_0_0_0_0_0_0_0_0_0_0_0_0" localSheetId="0">'MATRIZ SDCRD'!$L$8:$BN$71</definedName>
    <definedName name="_FilterDatabase_0_0_0_0_0_0_0_0_0_0_0_0_0_0_0_0" localSheetId="0">'MATRIZ SDCRD'!$L$8:$BN$71</definedName>
    <definedName name="_FilterDatabase_0_0_0_0_0_0_0_0_0_0_0_0_0_0_0_0_0" localSheetId="0">'MATRIZ SDCRD'!$L$8:$BN$71</definedName>
    <definedName name="_FilterDatabase_0_0_0_0_0_0_0_0_0_0_0_0_0_0_0_0_0_0" localSheetId="0">'MATRIZ SDCRD'!$L$8:$BN$71</definedName>
    <definedName name="_FilterDatabase_0_0_0_0_0_0_0_0_0_0_0_0_0_0_0_0_0_0_0" localSheetId="0">'MATRIZ SDCRD'!$L$8:$BN$71</definedName>
    <definedName name="_FilterDatabase_0_0_0_0_0_0_0_0_0_0_0_0_0_0_0_0_0_0_0_0" localSheetId="0">'MATRIZ SDCRD'!$L$8:$BN$71</definedName>
    <definedName name="_FilterDatabase_0_0_0_0_0_0_0_0_0_0_0_0_0_0_0_0_0_0_0_0_0" localSheetId="0">'MATRIZ SDCRD'!$L$8:$BN$71</definedName>
    <definedName name="_FilterDatabase_0_0_0_0_0_0_0_0_0_0_0_0_0_0_0_0_0_0_0_0_0_0" localSheetId="0">'MATRIZ SDCRD'!$L$8:$BN$71</definedName>
    <definedName name="_FilterDatabase_0_0_0_0_0_0_0_0_0_0_0_0_0_0_0_0_0_0_0_0_0_0_0" localSheetId="0">'MATRIZ SDCRD'!$L$8:$BN$71</definedName>
    <definedName name="_FilterDatabase_0_0_0_0_0_0_0_0_0_0_0_0_0_0_0_0_0_0_0_0_0_0_0_0" localSheetId="0">'MATRIZ SDCRD'!$L$8:$BN$71</definedName>
    <definedName name="_FilterDatabase_0_0_0_0_0_0_0_0_0_0_0_0_0_0_0_0_0_0_0_0_0_0_0_0_0" localSheetId="0">'MATRIZ SDCRD'!$L$8:$BN$71</definedName>
    <definedName name="_FilterDatabase_0_0_0_0_0_0_0_0_0_0_0_0_0_0_0_0_0_0_0_0_0_0_0_0_0_0" localSheetId="0">'MATRIZ SDCRD'!$L$8:$BN$71</definedName>
    <definedName name="_FilterDatabase_0_0_0_0_0_0_0_0_0_0_0_0_0_0_0_0_0_0_0_0_0_0_0_0_0_0_0" localSheetId="0">'MATRIZ SDCRD'!$L$8:$BN$71</definedName>
    <definedName name="_FilterDatabase_0_0_0_0_0_0_0_0_0_0_0_0_0_0_0_0_0_0_0_0_0_0_0_0_0_0_0_0" localSheetId="0">'MATRIZ SDCRD'!$L$8:$BN$71</definedName>
    <definedName name="_FilterDatabase_0_0_0_0_0_0_0_0_0_0_0_0_0_0_0_0_0_0_0_0_0_0_0_0_0_0_0_0_0" localSheetId="0">'MATRIZ SDCRD'!$L$8:$BN$71</definedName>
    <definedName name="_FilterDatabase_0_0_0_0_0_0_0_0_0_0_0_0_0_0_0_0_0_0_0_0_0_0_0_0_0_0_0_0_0_0" localSheetId="0">'MATRIZ SDCRD'!$L$8:$BN$71</definedName>
    <definedName name="_FilterDatabase_0_0_0_0_0_0_0_0_0_0_0_0_0_0_0_0_0_0_0_0_0_0_0_0_0_0_0_0_0_0_0" localSheetId="0">'MATRIZ SDCRD'!$L$8:$BN$71</definedName>
    <definedName name="_FilterDatabase_0_0_0_0_0_0_0_0_0_0_0_0_0_0_0_0_0_0_0_0_0_0_0_0_0_0_0_0_0_0_0_0" localSheetId="0">'MATRIZ SDCRD'!$L$8:$BN$71</definedName>
    <definedName name="_FilterDatabase_0_0_0_0_0_0_0_0_0_0_0_0_0_0_0_0_0_0_0_0_0_0_0_0_0_0_0_0_0_0_0_0_0" localSheetId="0">'MATRIZ SDCRD'!$L$8:$BN$71</definedName>
    <definedName name="afreyt" localSheetId="0">'MATRIZ SDCRD'!$L$8:$BN$71</definedName>
    <definedName name="artrtre" localSheetId="0">'MATRIZ SDCRD'!$L$8:$BN$71</definedName>
    <definedName name="cser" localSheetId="0">'MATRIZ SDCRD'!$L$8:$BN$71</definedName>
    <definedName name="eryewhnwr" localSheetId="0">'MATRIZ SDCRD'!$L$8:$BN$71</definedName>
    <definedName name="ewvrt" localSheetId="0">'MATRIZ SDCRD'!$L$8:$BN$71</definedName>
    <definedName name="gfege" localSheetId="0">'MATRIZ SDCRD'!$L$8:$BN$71</definedName>
    <definedName name="GG" localSheetId="0">'MATRIZ SDCRD'!$L$8:$BN$71</definedName>
    <definedName name="qqq" localSheetId="0">'MATRIZ SDCRD'!$L$8:$BN$71</definedName>
    <definedName name="qweq" localSheetId="0">'MATRIZ SDCRD'!$L$8:$BN$71</definedName>
    <definedName name="rgferwbvwe" localSheetId="0">'MATRIZ SDCRD'!$L$8:$BN$71</definedName>
    <definedName name="TTT" localSheetId="0">'MATRIZ SDCRD'!$L$8:$BN$71</definedName>
    <definedName name="vggagaggda" localSheetId="0">'MATRIZ SDCRD'!$L$8:$BN$71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ZMnitMWimYZOaW+ZcIxx5q7NLgA=="/>
    </ext>
  </extLst>
</workbook>
</file>

<file path=xl/calcChain.xml><?xml version="1.0" encoding="utf-8"?>
<calcChain xmlns="http://schemas.openxmlformats.org/spreadsheetml/2006/main">
  <c r="AN73" i="1" l="1"/>
  <c r="AM73" i="1"/>
  <c r="AN72" i="1"/>
  <c r="AM71" i="1"/>
  <c r="AN71" i="1"/>
  <c r="AN70" i="1"/>
  <c r="AN69" i="1"/>
  <c r="AN68" i="1"/>
  <c r="AN67" i="1"/>
  <c r="AN66" i="1"/>
  <c r="AN65" i="1"/>
  <c r="AM53" i="1"/>
  <c r="AN53" i="1"/>
  <c r="AN52" i="1"/>
  <c r="AM47" i="1"/>
  <c r="AN47" i="1"/>
  <c r="AN46" i="1"/>
  <c r="AM45" i="1"/>
  <c r="AN45" i="1" s="1"/>
  <c r="AN44" i="1" l="1"/>
  <c r="AN43" i="1" l="1"/>
  <c r="AN42" i="1"/>
  <c r="AN41" i="1"/>
  <c r="AN40" i="1"/>
  <c r="AN39" i="1"/>
  <c r="AN25" i="1"/>
  <c r="AN24" i="1"/>
  <c r="AN23" i="1"/>
  <c r="AN22" i="1"/>
  <c r="AN20" i="1"/>
  <c r="AN19" i="1"/>
  <c r="AN18" i="1"/>
  <c r="AN17" i="1"/>
  <c r="AN10" i="1"/>
  <c r="AN9" i="1"/>
  <c r="AM10" i="1"/>
  <c r="AN37" i="1" l="1"/>
  <c r="AN36" i="1"/>
  <c r="AN35" i="1"/>
  <c r="AN38" i="1" s="1"/>
  <c r="AM38" i="1"/>
  <c r="AM55" i="1"/>
  <c r="AN54" i="1"/>
  <c r="AN55" i="1" s="1"/>
  <c r="AM51" i="1"/>
  <c r="AN50" i="1"/>
  <c r="AN51" i="1" s="1"/>
  <c r="AM49" i="1"/>
  <c r="AN48" i="1"/>
  <c r="AN49" i="1" s="1"/>
  <c r="AM16" i="1"/>
  <c r="AM14" i="1"/>
  <c r="AM12" i="1"/>
  <c r="AN15" i="1"/>
  <c r="AN16" i="1" s="1"/>
  <c r="AN13" i="1"/>
  <c r="AN14" i="1" s="1"/>
  <c r="AN11" i="1"/>
  <c r="AN12" i="1" s="1"/>
  <c r="AN59" i="1"/>
  <c r="AN60" i="1" s="1"/>
  <c r="AM64" i="1"/>
  <c r="AM63" i="1"/>
  <c r="AN63" i="1" s="1"/>
  <c r="AN64" i="1" s="1"/>
  <c r="AM61" i="1"/>
  <c r="AN61" i="1" s="1"/>
  <c r="AN62" i="1" s="1"/>
  <c r="AM60" i="1"/>
  <c r="AN33" i="1"/>
  <c r="AN32" i="1"/>
  <c r="AN31" i="1"/>
  <c r="AM34" i="1"/>
  <c r="AM30" i="1"/>
  <c r="AN29" i="1"/>
  <c r="AN28" i="1"/>
  <c r="AM27" i="1"/>
  <c r="AN26" i="1"/>
  <c r="AN57" i="1"/>
  <c r="AN56" i="1"/>
  <c r="AM58" i="1"/>
  <c r="AL58" i="1"/>
  <c r="AM62" i="1" l="1"/>
  <c r="AN58" i="1"/>
  <c r="AH73" i="1"/>
  <c r="AH52" i="1"/>
  <c r="AE52" i="1"/>
  <c r="AH20" i="1"/>
  <c r="AE20" i="1"/>
  <c r="AH19" i="1"/>
  <c r="AE19" i="1"/>
  <c r="AH18" i="1"/>
  <c r="AE18" i="1"/>
  <c r="AH17" i="1"/>
  <c r="AE17" i="1"/>
  <c r="AH72" i="1"/>
  <c r="AE72" i="1"/>
  <c r="AE71" i="1"/>
  <c r="AH70" i="1"/>
  <c r="AE70" i="1"/>
  <c r="AH69" i="1"/>
  <c r="AE69" i="1"/>
  <c r="AH68" i="1"/>
  <c r="AE68" i="1"/>
  <c r="AH67" i="1"/>
  <c r="AH66" i="1"/>
  <c r="AE66" i="1"/>
  <c r="AE67" i="1"/>
  <c r="AE65" i="1"/>
  <c r="AK65" i="1"/>
  <c r="AH65" i="1"/>
  <c r="AK72" i="1"/>
  <c r="AK73" i="1" s="1"/>
  <c r="AJ73" i="1"/>
  <c r="BN72" i="1"/>
  <c r="BN73" i="1" s="1"/>
  <c r="BM72" i="1"/>
  <c r="BM73" i="1" s="1"/>
  <c r="BN70" i="1"/>
  <c r="BN69" i="1"/>
  <c r="BN68" i="1"/>
  <c r="BN71" i="1" s="1"/>
  <c r="BN67" i="1"/>
  <c r="BN66" i="1"/>
  <c r="BN65" i="1"/>
  <c r="BM70" i="1"/>
  <c r="BM69" i="1"/>
  <c r="BM68" i="1"/>
  <c r="BM71" i="1" s="1"/>
  <c r="BM67" i="1"/>
  <c r="BM66" i="1"/>
  <c r="BM65" i="1"/>
  <c r="AK67" i="1"/>
  <c r="AK68" i="1"/>
  <c r="AK69" i="1"/>
  <c r="AK70" i="1"/>
  <c r="AK66" i="1"/>
  <c r="AJ71" i="1"/>
  <c r="BN63" i="1"/>
  <c r="BN64" i="1" s="1"/>
  <c r="BN61" i="1"/>
  <c r="BN62" i="1" s="1"/>
  <c r="BM63" i="1"/>
  <c r="BM64" i="1" s="1"/>
  <c r="BM61" i="1"/>
  <c r="BM62" i="1" s="1"/>
  <c r="BN59" i="1"/>
  <c r="BN60" i="1" s="1"/>
  <c r="BM59" i="1"/>
  <c r="BM60" i="1" s="1"/>
  <c r="AE63" i="1"/>
  <c r="AE64" i="1" s="1"/>
  <c r="AD64" i="1"/>
  <c r="AD62" i="1"/>
  <c r="AE61" i="1"/>
  <c r="AE62" i="1" s="1"/>
  <c r="AD60" i="1"/>
  <c r="AE59" i="1"/>
  <c r="AE60" i="1" s="1"/>
  <c r="AG64" i="1"/>
  <c r="AH63" i="1"/>
  <c r="AH64" i="1" s="1"/>
  <c r="AG62" i="1"/>
  <c r="AH61" i="1"/>
  <c r="AH62" i="1" s="1"/>
  <c r="AG60" i="1"/>
  <c r="AH59" i="1"/>
  <c r="AH60" i="1" s="1"/>
  <c r="AJ64" i="1"/>
  <c r="AK63" i="1"/>
  <c r="AK64" i="1" s="1"/>
  <c r="AJ62" i="1"/>
  <c r="AK61" i="1"/>
  <c r="AK62" i="1" s="1"/>
  <c r="AJ60" i="1"/>
  <c r="AK59" i="1"/>
  <c r="AK60" i="1" s="1"/>
  <c r="BN57" i="1"/>
  <c r="BM57" i="1"/>
  <c r="AK57" i="1"/>
  <c r="AK56" i="1"/>
  <c r="AK58" i="1" s="1"/>
  <c r="AH57" i="1"/>
  <c r="AH56" i="1"/>
  <c r="AH58" i="1" s="1"/>
  <c r="AE57" i="1"/>
  <c r="AE56" i="1"/>
  <c r="AG58" i="1"/>
  <c r="AD58" i="1"/>
  <c r="AE58" i="1"/>
  <c r="AC58" i="1"/>
  <c r="AJ56" i="1"/>
  <c r="BN52" i="1"/>
  <c r="BN53" i="1" s="1"/>
  <c r="BM52" i="1"/>
  <c r="BM53" i="1" s="1"/>
  <c r="AJ53" i="1"/>
  <c r="AK52" i="1"/>
  <c r="AK53" i="1" s="1"/>
  <c r="BN54" i="1"/>
  <c r="BN55" i="1" s="1"/>
  <c r="BM54" i="1"/>
  <c r="BM55" i="1" s="1"/>
  <c r="BN48" i="1"/>
  <c r="BN49" i="1" s="1"/>
  <c r="BM48" i="1"/>
  <c r="BM49" i="1" s="1"/>
  <c r="AJ55" i="1"/>
  <c r="AG55" i="1"/>
  <c r="AJ49" i="1"/>
  <c r="AG49" i="1"/>
  <c r="AK54" i="1"/>
  <c r="AK55" i="1" s="1"/>
  <c r="AK48" i="1"/>
  <c r="AK49" i="1" s="1"/>
  <c r="AH54" i="1"/>
  <c r="AH55" i="1" s="1"/>
  <c r="AH48" i="1"/>
  <c r="AH49" i="1" s="1"/>
  <c r="AD55" i="1"/>
  <c r="AE54" i="1"/>
  <c r="AE55" i="1" s="1"/>
  <c r="AD49" i="1"/>
  <c r="AE48" i="1"/>
  <c r="AE49" i="1" s="1"/>
  <c r="BN56" i="1" l="1"/>
  <c r="AJ58" i="1"/>
  <c r="BN58" i="1" s="1"/>
  <c r="BM56" i="1"/>
  <c r="BM58" i="1"/>
  <c r="BN50" i="1"/>
  <c r="BN51" i="1" s="1"/>
  <c r="BM50" i="1"/>
  <c r="BM51" i="1" s="1"/>
  <c r="AK50" i="1"/>
  <c r="AK51" i="1" s="1"/>
  <c r="AJ51" i="1"/>
  <c r="AH50" i="1"/>
  <c r="AH51" i="1" s="1"/>
  <c r="AF51" i="1"/>
  <c r="AG51" i="1"/>
  <c r="AD51" i="1"/>
  <c r="AE50" i="1"/>
  <c r="AE51" i="1" s="1"/>
  <c r="BN46" i="1"/>
  <c r="BN47" i="1" s="1"/>
  <c r="BM46" i="1"/>
  <c r="BM47" i="1" s="1"/>
  <c r="AJ42" i="1"/>
  <c r="BM42" i="1" s="1"/>
  <c r="BM45" i="1" s="1"/>
  <c r="BN42" i="1" l="1"/>
  <c r="BN45" i="1" s="1"/>
  <c r="BM40" i="1"/>
  <c r="BM43" i="1" s="1"/>
  <c r="BM41" i="1"/>
  <c r="BM44" i="1" s="1"/>
  <c r="BM39" i="1"/>
  <c r="AK46" i="1"/>
  <c r="AK47" i="1" s="1"/>
  <c r="AH46" i="1"/>
  <c r="AH47" i="1" s="1"/>
  <c r="AE46" i="1"/>
  <c r="AE47" i="1" s="1"/>
  <c r="AJ47" i="1"/>
  <c r="AG47" i="1"/>
  <c r="AD47" i="1"/>
  <c r="AL45" i="1"/>
  <c r="AK44" i="1"/>
  <c r="AK43" i="1"/>
  <c r="AK42" i="1"/>
  <c r="AK45" i="1" s="1"/>
  <c r="AK40" i="1"/>
  <c r="AK41" i="1"/>
  <c r="AK39" i="1"/>
  <c r="AG45" i="1"/>
  <c r="AH44" i="1"/>
  <c r="AH43" i="1"/>
  <c r="AH42" i="1"/>
  <c r="AH40" i="1"/>
  <c r="AH41" i="1"/>
  <c r="AH39" i="1"/>
  <c r="AD45" i="1"/>
  <c r="AE40" i="1"/>
  <c r="AE41" i="1"/>
  <c r="AE42" i="1"/>
  <c r="AE43" i="1"/>
  <c r="AE44" i="1"/>
  <c r="AE39" i="1"/>
  <c r="BN35" i="1"/>
  <c r="BN38" i="1" s="1"/>
  <c r="BN41" i="1" s="1"/>
  <c r="BN44" i="1" s="1"/>
  <c r="BN36" i="1"/>
  <c r="BN39" i="1" s="1"/>
  <c r="BN37" i="1"/>
  <c r="BN40" i="1" s="1"/>
  <c r="BN43" i="1" s="1"/>
  <c r="BM35" i="1"/>
  <c r="BM38" i="1" s="1"/>
  <c r="BM36" i="1"/>
  <c r="BM37" i="1"/>
  <c r="AH35" i="1"/>
  <c r="AH38" i="1" s="1"/>
  <c r="AJ38" i="1"/>
  <c r="AK37" i="1"/>
  <c r="AK36" i="1"/>
  <c r="AK35" i="1"/>
  <c r="AH37" i="1"/>
  <c r="AH36" i="1"/>
  <c r="AG38" i="1"/>
  <c r="AD38" i="1"/>
  <c r="AE37" i="1"/>
  <c r="AE36" i="1"/>
  <c r="AE35" i="1"/>
  <c r="AE38" i="1" s="1"/>
  <c r="BM32" i="1"/>
  <c r="BN31" i="1"/>
  <c r="BN32" i="1"/>
  <c r="BN33" i="1"/>
  <c r="BM31" i="1"/>
  <c r="BM33" i="1"/>
  <c r="AK33" i="1"/>
  <c r="AK32" i="1"/>
  <c r="AK34" i="1" s="1"/>
  <c r="AK31" i="1"/>
  <c r="AH33" i="1"/>
  <c r="AH32" i="1"/>
  <c r="AH34" i="1" s="1"/>
  <c r="AH31" i="1"/>
  <c r="AJ34" i="1"/>
  <c r="AG34" i="1"/>
  <c r="AD34" i="1"/>
  <c r="AE33" i="1"/>
  <c r="AE32" i="1"/>
  <c r="AE34" i="1" s="1"/>
  <c r="AE31" i="1"/>
  <c r="AK29" i="1"/>
  <c r="AK28" i="1"/>
  <c r="AH29" i="1"/>
  <c r="AH28" i="1"/>
  <c r="AE29" i="1"/>
  <c r="AE28" i="1"/>
  <c r="AJ30" i="1"/>
  <c r="BN30" i="1" s="1"/>
  <c r="AG30" i="1"/>
  <c r="AD30" i="1"/>
  <c r="BE30" i="1"/>
  <c r="BH30" i="1"/>
  <c r="BK30" i="1"/>
  <c r="BN28" i="1"/>
  <c r="BN29" i="1"/>
  <c r="BM28" i="1"/>
  <c r="BM29" i="1"/>
  <c r="BN26" i="1"/>
  <c r="BM26" i="1"/>
  <c r="AK26" i="1"/>
  <c r="AJ27" i="1"/>
  <c r="AG27" i="1"/>
  <c r="AF27" i="1"/>
  <c r="AI27" i="1"/>
  <c r="AD27" i="1"/>
  <c r="AH26" i="1"/>
  <c r="AE26" i="1"/>
  <c r="AE27" i="1" s="1"/>
  <c r="BM23" i="1"/>
  <c r="BM22" i="1"/>
  <c r="BN22" i="1"/>
  <c r="BN23" i="1"/>
  <c r="BN24" i="1"/>
  <c r="BM24" i="1"/>
  <c r="AK24" i="1"/>
  <c r="AK23" i="1"/>
  <c r="AK22" i="1"/>
  <c r="AG25" i="1"/>
  <c r="AH24" i="1"/>
  <c r="AH23" i="1"/>
  <c r="AH22" i="1"/>
  <c r="AH25" i="1" s="1"/>
  <c r="AE24" i="1"/>
  <c r="AE23" i="1"/>
  <c r="AE22" i="1"/>
  <c r="AE25" i="1" s="1"/>
  <c r="BN19" i="1"/>
  <c r="BM19" i="1"/>
  <c r="BM20" i="1"/>
  <c r="BM18" i="1"/>
  <c r="BN17" i="1"/>
  <c r="BM17" i="1"/>
  <c r="BN18" i="1"/>
  <c r="BN20" i="1"/>
  <c r="BN13" i="1"/>
  <c r="BM13" i="1"/>
  <c r="BN15" i="1"/>
  <c r="BM15" i="1"/>
  <c r="BN11" i="1"/>
  <c r="BM11" i="1"/>
  <c r="AK20" i="1"/>
  <c r="AK19" i="1"/>
  <c r="AK18" i="1"/>
  <c r="AK17" i="1"/>
  <c r="BN9" i="1"/>
  <c r="BM9" i="1"/>
  <c r="AF16" i="1"/>
  <c r="AG16" i="1"/>
  <c r="AI16" i="1"/>
  <c r="AJ16" i="1"/>
  <c r="AL16" i="1"/>
  <c r="AD16" i="1"/>
  <c r="AK15" i="1"/>
  <c r="AK16" i="1" s="1"/>
  <c r="AH15" i="1"/>
  <c r="AH16" i="1" s="1"/>
  <c r="AE15" i="1"/>
  <c r="AE16" i="1" s="1"/>
  <c r="AK13" i="1"/>
  <c r="AK14" i="1" s="1"/>
  <c r="AJ14" i="1"/>
  <c r="AH13" i="1"/>
  <c r="AH14" i="1" s="1"/>
  <c r="AG14" i="1"/>
  <c r="AD14" i="1"/>
  <c r="AE13" i="1"/>
  <c r="AE14" i="1" s="1"/>
  <c r="AH11" i="1"/>
  <c r="AE11" i="1"/>
  <c r="AJ12" i="1"/>
  <c r="AG12" i="1"/>
  <c r="AD12" i="1"/>
  <c r="AK11" i="1"/>
  <c r="AK9" i="1"/>
  <c r="AK10" i="1" s="1"/>
  <c r="AG10" i="1"/>
  <c r="AD10" i="1"/>
  <c r="AJ10" i="1"/>
  <c r="AH9" i="1"/>
  <c r="AE9" i="1"/>
  <c r="AK27" i="1" l="1"/>
  <c r="AH27" i="1"/>
  <c r="BN27" i="1"/>
  <c r="BM27" i="1"/>
  <c r="BM30" i="1"/>
  <c r="BJ45" i="1"/>
  <c r="BG45" i="1"/>
  <c r="BD45" i="1"/>
  <c r="BA45" i="1"/>
  <c r="AX45" i="1"/>
  <c r="AU45" i="1"/>
  <c r="AR45" i="1"/>
  <c r="AO45" i="1"/>
  <c r="AF45" i="1"/>
  <c r="AH45" i="1" s="1"/>
  <c r="AC45" i="1"/>
  <c r="AE45" i="1" s="1"/>
  <c r="AJ25" i="1"/>
  <c r="AK25" i="1"/>
  <c r="AD25" i="1"/>
  <c r="BK21" i="1"/>
  <c r="BL21" i="1"/>
  <c r="BH21" i="1"/>
  <c r="BI21" i="1"/>
  <c r="BE21" i="1"/>
  <c r="BF21" i="1"/>
  <c r="BB21" i="1"/>
  <c r="BC21" i="1"/>
  <c r="AY21" i="1"/>
  <c r="AZ21" i="1"/>
  <c r="AV21" i="1"/>
  <c r="AW21" i="1"/>
  <c r="AS21" i="1"/>
  <c r="AT21" i="1"/>
  <c r="AP21" i="1"/>
  <c r="AQ21" i="1"/>
  <c r="AM21" i="1"/>
  <c r="AN21" i="1"/>
  <c r="AJ21" i="1"/>
  <c r="AK21" i="1"/>
  <c r="AG21" i="1"/>
  <c r="AH21" i="1"/>
  <c r="AC21" i="1"/>
  <c r="AD21" i="1"/>
  <c r="AE21" i="1"/>
  <c r="BJ73" i="1"/>
  <c r="BJ64" i="1"/>
  <c r="BJ62" i="1"/>
  <c r="BJ60" i="1"/>
  <c r="BJ58" i="1"/>
  <c r="BJ55" i="1"/>
  <c r="BJ53" i="1"/>
  <c r="BJ51" i="1"/>
  <c r="BJ49" i="1"/>
  <c r="BJ47" i="1"/>
  <c r="BJ38" i="1"/>
  <c r="BJ34" i="1"/>
  <c r="BJ30" i="1"/>
  <c r="BJ27" i="1"/>
  <c r="BJ25" i="1"/>
  <c r="BJ21" i="1"/>
  <c r="BJ16" i="1"/>
  <c r="BJ14" i="1"/>
  <c r="BJ12" i="1"/>
  <c r="BJ10" i="1"/>
  <c r="BG73" i="1"/>
  <c r="BG64" i="1"/>
  <c r="BG62" i="1"/>
  <c r="BG60" i="1"/>
  <c r="BG58" i="1"/>
  <c r="BG55" i="1"/>
  <c r="BG53" i="1"/>
  <c r="BG51" i="1"/>
  <c r="BG49" i="1"/>
  <c r="BG47" i="1"/>
  <c r="BG38" i="1"/>
  <c r="BG34" i="1"/>
  <c r="BG30" i="1"/>
  <c r="BG27" i="1"/>
  <c r="BG25" i="1"/>
  <c r="BG21" i="1"/>
  <c r="BG16" i="1"/>
  <c r="BG14" i="1"/>
  <c r="BG12" i="1"/>
  <c r="BG10" i="1"/>
  <c r="BD73" i="1"/>
  <c r="BD64" i="1"/>
  <c r="BD62" i="1"/>
  <c r="BD60" i="1"/>
  <c r="BD58" i="1"/>
  <c r="BD55" i="1"/>
  <c r="BD53" i="1"/>
  <c r="BD51" i="1"/>
  <c r="BD49" i="1"/>
  <c r="BD47" i="1"/>
  <c r="BD38" i="1"/>
  <c r="BD34" i="1"/>
  <c r="BD30" i="1"/>
  <c r="BD27" i="1"/>
  <c r="BD25" i="1"/>
  <c r="BD21" i="1"/>
  <c r="BD16" i="1"/>
  <c r="BD14" i="1"/>
  <c r="BD12" i="1"/>
  <c r="BD10" i="1"/>
  <c r="BA73" i="1"/>
  <c r="BA64" i="1"/>
  <c r="BA62" i="1"/>
  <c r="BA60" i="1"/>
  <c r="BA58" i="1"/>
  <c r="BA55" i="1"/>
  <c r="BA53" i="1"/>
  <c r="BA51" i="1"/>
  <c r="BA49" i="1"/>
  <c r="BA47" i="1"/>
  <c r="BA38" i="1"/>
  <c r="BA34" i="1"/>
  <c r="BA30" i="1"/>
  <c r="BA27" i="1"/>
  <c r="BA25" i="1"/>
  <c r="BA21" i="1"/>
  <c r="BA16" i="1"/>
  <c r="BA14" i="1"/>
  <c r="BA12" i="1"/>
  <c r="BA10" i="1"/>
  <c r="AX73" i="1"/>
  <c r="AX64" i="1"/>
  <c r="AX62" i="1"/>
  <c r="AX60" i="1"/>
  <c r="AX58" i="1"/>
  <c r="AX55" i="1"/>
  <c r="AX53" i="1"/>
  <c r="AX51" i="1"/>
  <c r="AX49" i="1"/>
  <c r="AX47" i="1"/>
  <c r="AX38" i="1"/>
  <c r="AX34" i="1"/>
  <c r="AX30" i="1"/>
  <c r="AX27" i="1"/>
  <c r="AX25" i="1"/>
  <c r="AX21" i="1"/>
  <c r="AX16" i="1"/>
  <c r="AX14" i="1"/>
  <c r="AX12" i="1"/>
  <c r="AX10" i="1"/>
  <c r="AU73" i="1"/>
  <c r="AU64" i="1"/>
  <c r="AU62" i="1"/>
  <c r="AU60" i="1"/>
  <c r="AU58" i="1"/>
  <c r="AU55" i="1"/>
  <c r="AU53" i="1"/>
  <c r="AU51" i="1"/>
  <c r="AU49" i="1"/>
  <c r="AU47" i="1"/>
  <c r="AU38" i="1"/>
  <c r="AU34" i="1"/>
  <c r="AU30" i="1"/>
  <c r="AU27" i="1"/>
  <c r="AU25" i="1"/>
  <c r="AU21" i="1"/>
  <c r="AU16" i="1"/>
  <c r="AU14" i="1"/>
  <c r="AU12" i="1"/>
  <c r="AU10" i="1"/>
  <c r="AR73" i="1"/>
  <c r="AR64" i="1"/>
  <c r="AR62" i="1"/>
  <c r="AR60" i="1"/>
  <c r="AR58" i="1"/>
  <c r="AR55" i="1"/>
  <c r="AR53" i="1"/>
  <c r="AR51" i="1"/>
  <c r="AR49" i="1"/>
  <c r="AR47" i="1"/>
  <c r="AR38" i="1"/>
  <c r="AR34" i="1"/>
  <c r="AR30" i="1"/>
  <c r="AR27" i="1"/>
  <c r="AR25" i="1"/>
  <c r="AR21" i="1"/>
  <c r="AR16" i="1"/>
  <c r="AR14" i="1"/>
  <c r="AR12" i="1"/>
  <c r="AR10" i="1"/>
  <c r="AO73" i="1"/>
  <c r="AO64" i="1"/>
  <c r="AO62" i="1"/>
  <c r="AO60" i="1"/>
  <c r="AO58" i="1"/>
  <c r="AO55" i="1"/>
  <c r="AO53" i="1"/>
  <c r="AO51" i="1"/>
  <c r="AO49" i="1"/>
  <c r="AO47" i="1"/>
  <c r="AO38" i="1"/>
  <c r="AO34" i="1"/>
  <c r="AO30" i="1"/>
  <c r="AO27" i="1"/>
  <c r="AO25" i="1"/>
  <c r="AO21" i="1"/>
  <c r="AO16" i="1"/>
  <c r="AO14" i="1"/>
  <c r="AO12" i="1"/>
  <c r="AO10" i="1"/>
  <c r="AL73" i="1"/>
  <c r="AL64" i="1"/>
  <c r="AL62" i="1"/>
  <c r="AL60" i="1"/>
  <c r="AL55" i="1"/>
  <c r="AL53" i="1"/>
  <c r="AL51" i="1"/>
  <c r="AL49" i="1"/>
  <c r="AL47" i="1"/>
  <c r="AL38" i="1"/>
  <c r="AL34" i="1"/>
  <c r="AN34" i="1" s="1"/>
  <c r="AL30" i="1"/>
  <c r="AN30" i="1" s="1"/>
  <c r="AL27" i="1"/>
  <c r="AN27" i="1" s="1"/>
  <c r="AL25" i="1"/>
  <c r="AL21" i="1"/>
  <c r="AL14" i="1"/>
  <c r="AL12" i="1"/>
  <c r="AL10" i="1"/>
  <c r="AI73" i="1"/>
  <c r="AI64" i="1"/>
  <c r="AI62" i="1"/>
  <c r="AI60" i="1"/>
  <c r="AI58" i="1"/>
  <c r="AI55" i="1"/>
  <c r="AI53" i="1"/>
  <c r="AI51" i="1"/>
  <c r="AI49" i="1"/>
  <c r="AI47" i="1"/>
  <c r="AI45" i="1"/>
  <c r="AI38" i="1"/>
  <c r="AK38" i="1" s="1"/>
  <c r="AI34" i="1"/>
  <c r="AI30" i="1"/>
  <c r="AK30" i="1" s="1"/>
  <c r="AI25" i="1"/>
  <c r="AI21" i="1"/>
  <c r="AI14" i="1"/>
  <c r="AI12" i="1"/>
  <c r="AK12" i="1" s="1"/>
  <c r="AI10" i="1"/>
  <c r="AF64" i="1"/>
  <c r="AF62" i="1"/>
  <c r="AF60" i="1"/>
  <c r="AF58" i="1"/>
  <c r="AF55" i="1"/>
  <c r="AF53" i="1"/>
  <c r="AH53" i="1" s="1"/>
  <c r="AF49" i="1"/>
  <c r="AF47" i="1"/>
  <c r="AF38" i="1"/>
  <c r="AF34" i="1"/>
  <c r="AF30" i="1"/>
  <c r="AH30" i="1" s="1"/>
  <c r="AF25" i="1"/>
  <c r="AF21" i="1"/>
  <c r="AF14" i="1"/>
  <c r="AF12" i="1"/>
  <c r="AH12" i="1" s="1"/>
  <c r="AF10" i="1"/>
  <c r="AH10" i="1" s="1"/>
  <c r="AC73" i="1"/>
  <c r="AE73" i="1" s="1"/>
  <c r="AC64" i="1"/>
  <c r="AC62" i="1"/>
  <c r="AC60" i="1"/>
  <c r="AC55" i="1"/>
  <c r="AC53" i="1"/>
  <c r="AE53" i="1" s="1"/>
  <c r="AC51" i="1"/>
  <c r="AC49" i="1"/>
  <c r="AC47" i="1"/>
  <c r="AC38" i="1"/>
  <c r="AC34" i="1"/>
  <c r="AC30" i="1"/>
  <c r="AE30" i="1" s="1"/>
  <c r="AC27" i="1"/>
  <c r="AC25" i="1"/>
  <c r="AC16" i="1"/>
  <c r="AC14" i="1"/>
  <c r="AC12" i="1"/>
  <c r="AE12" i="1" s="1"/>
  <c r="AC10" i="1"/>
  <c r="AE10" i="1" s="1"/>
  <c r="T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T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A64" i="1"/>
  <c r="Y64" i="1"/>
  <c r="W64" i="1"/>
  <c r="U64" i="1"/>
  <c r="BJ71" i="1" s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A62" i="1"/>
  <c r="Y62" i="1"/>
  <c r="W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A60" i="1"/>
  <c r="Y60" i="1"/>
  <c r="W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Q58" i="1"/>
  <c r="O58" i="1"/>
  <c r="N58" i="1"/>
  <c r="M58" i="1"/>
  <c r="L58" i="1"/>
  <c r="K58" i="1"/>
  <c r="J58" i="1"/>
  <c r="I58" i="1"/>
  <c r="H58" i="1"/>
  <c r="P58" i="1" s="1"/>
  <c r="G58" i="1"/>
  <c r="F58" i="1"/>
  <c r="E58" i="1"/>
  <c r="D58" i="1"/>
  <c r="C58" i="1"/>
  <c r="B58" i="1"/>
  <c r="A58" i="1"/>
  <c r="AA55" i="1"/>
  <c r="Y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A53" i="1"/>
  <c r="Y53" i="1"/>
  <c r="W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Y51" i="1"/>
  <c r="W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A49" i="1"/>
  <c r="Y49" i="1"/>
  <c r="W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A47" i="1"/>
  <c r="Y47" i="1"/>
  <c r="U47" i="1"/>
  <c r="T47" i="1"/>
  <c r="S47" i="1"/>
  <c r="R47" i="1"/>
  <c r="Q47" i="1"/>
  <c r="P47" i="1"/>
  <c r="O47" i="1"/>
  <c r="N47" i="1"/>
  <c r="M47" i="1"/>
  <c r="L47" i="1"/>
  <c r="J47" i="1"/>
  <c r="I47" i="1"/>
  <c r="H47" i="1"/>
  <c r="G47" i="1"/>
  <c r="F47" i="1"/>
  <c r="E47" i="1"/>
  <c r="D47" i="1"/>
  <c r="C47" i="1"/>
  <c r="B47" i="1"/>
  <c r="A47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A38" i="1"/>
  <c r="Y38" i="1"/>
  <c r="W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A34" i="1"/>
  <c r="Y34" i="1"/>
  <c r="W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Q30" i="1"/>
  <c r="N30" i="1"/>
  <c r="M30" i="1"/>
  <c r="L30" i="1"/>
  <c r="K30" i="1"/>
  <c r="J30" i="1"/>
  <c r="I30" i="1"/>
  <c r="H30" i="1"/>
  <c r="P30" i="1" s="1"/>
  <c r="G30" i="1"/>
  <c r="F30" i="1"/>
  <c r="E30" i="1"/>
  <c r="D30" i="1"/>
  <c r="C30" i="1"/>
  <c r="B30" i="1"/>
  <c r="A30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A25" i="1"/>
  <c r="Y25" i="1"/>
  <c r="W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A21" i="1"/>
  <c r="Y21" i="1"/>
  <c r="W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A16" i="1"/>
  <c r="Y16" i="1"/>
  <c r="W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A14" i="1"/>
  <c r="BN14" i="1" s="1"/>
  <c r="Y14" i="1"/>
  <c r="W14" i="1"/>
  <c r="BM14" i="1" s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A12" i="1"/>
  <c r="Y12" i="1"/>
  <c r="W12" i="1"/>
  <c r="U12" i="1"/>
  <c r="T12" i="1"/>
  <c r="S12" i="1"/>
  <c r="R12" i="1"/>
  <c r="Q12" i="1"/>
  <c r="P12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A12" i="1"/>
  <c r="AA10" i="1"/>
  <c r="Y10" i="1"/>
  <c r="W10" i="1"/>
  <c r="U10" i="1"/>
  <c r="T10" i="1"/>
  <c r="S10" i="1"/>
  <c r="R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BM10" i="1" l="1"/>
  <c r="BN10" i="1"/>
  <c r="BN12" i="1"/>
  <c r="BM12" i="1"/>
  <c r="BM16" i="1"/>
  <c r="BN16" i="1"/>
  <c r="BM25" i="1"/>
  <c r="BN25" i="1"/>
  <c r="BN21" i="1"/>
  <c r="BM21" i="1"/>
  <c r="BM34" i="1"/>
  <c r="BN34" i="1"/>
  <c r="AI71" i="1"/>
  <c r="AK71" i="1" s="1"/>
  <c r="AO71" i="1"/>
  <c r="AU71" i="1"/>
  <c r="BA71" i="1"/>
  <c r="BG71" i="1"/>
  <c r="AF71" i="1"/>
  <c r="AH71" i="1" s="1"/>
  <c r="AL71" i="1"/>
  <c r="AR71" i="1"/>
  <c r="AX71" i="1"/>
  <c r="BD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F52" authorId="0" shapeId="0" xr:uid="{00000000-0006-0000-0000-000001000000}">
      <text>
        <r>
          <rPr>
            <sz val="11"/>
            <color theme="1"/>
            <rFont val="Arial"/>
          </rPr>
          <t>======
ID#AAAAUnL0VHI
Carolina    (2022-02-04 00:53:35)
Se ajusta la programación de acuerdo a solicitud 20213000103563</t>
        </r>
      </text>
    </comment>
  </commentList>
</comments>
</file>

<file path=xl/sharedStrings.xml><?xml version="1.0" encoding="utf-8"?>
<sst xmlns="http://schemas.openxmlformats.org/spreadsheetml/2006/main" count="431" uniqueCount="187">
  <si>
    <t>MATRIZ DE PROGRAMACIÓN Y SEGUIMIENTO DE LOS PROYECTOS DE INVERSIÓN DE LA SCRD</t>
  </si>
  <si>
    <t>CÓDIGO</t>
  </si>
  <si>
    <t>VERSIÓN</t>
  </si>
  <si>
    <t>FECHA</t>
  </si>
  <si>
    <t>Programación y Ejecución por vigencia</t>
  </si>
  <si>
    <t>Cod. Propósito</t>
  </si>
  <si>
    <t>Propósito</t>
  </si>
  <si>
    <t>No. Programa Estrategico</t>
  </si>
  <si>
    <t>Programa Estratégico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</si>
  <si>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</si>
  <si>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</si>
  <si>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</si>
  <si>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</si>
  <si>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</si>
  <si>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</si>
  <si>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</si>
  <si>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</si>
  <si>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 BIPIN</t>
  </si>
  <si>
    <t>Proyecto</t>
  </si>
  <si>
    <t>Cod. Meta Proyecto</t>
  </si>
  <si>
    <t>Meta proyecto de inversión sdcrd</t>
  </si>
  <si>
    <t>Tipología</t>
  </si>
  <si>
    <t>Programación  2020 – 2024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</si>
  <si>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</si>
  <si>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</si>
  <si>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</si>
  <si>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</si>
  <si>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</si>
  <si>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</si>
  <si>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</si>
  <si>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</si>
  <si>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</si>
  <si>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</si>
  <si>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</si>
  <si>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</si>
  <si>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</si>
  <si>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</si>
  <si>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</si>
  <si>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</si>
  <si>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</si>
  <si>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</si>
  <si>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</si>
  <si>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</si>
  <si>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</si>
  <si>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</si>
  <si>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</si>
  <si>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</si>
  <si>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</si>
  <si>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</si>
  <si>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% Avance Transcurrido PDD</t>
  </si>
  <si>
    <t>% Avance al PDD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</si>
  <si>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</si>
  <si>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</si>
  <si>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</si>
  <si>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</si>
  <si>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</si>
  <si>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</si>
  <si>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</si>
  <si>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</si>
  <si>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</si>
  <si>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</si>
  <si>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</si>
  <si>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DES- PR-02-FR-02</t>
  </si>
  <si>
    <t>01</t>
  </si>
  <si>
    <t>Entregar el 100% de los recursos previstos para Beneficios Económicos Periódicos (BEPS)</t>
  </si>
  <si>
    <t>Porcentaje de Beneficios Económicos Periódicos (BEPS) entregados</t>
  </si>
  <si>
    <t>Aportes para los creadores y gestores culturales de Bogotá</t>
  </si>
  <si>
    <t>Entregar el 100% de los recursos previstos para Beneficios Económico Periódicos (BEPS)</t>
  </si>
  <si>
    <t>CONSTANTE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</si>
  <si>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</si>
  <si>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Número de sistemas distritales de bibliotecas y espacios no convencionales creados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</si>
  <si>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</si>
  <si>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</si>
  <si>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</t>
  </si>
  <si>
    <t>Número de políticas de lectura, escritura y bibliotecas formuladas</t>
  </si>
  <si>
    <t>CRECIENTE</t>
  </si>
  <si>
    <t>Promover 16 espacios y/o eventos de valoración social del libro, la lectura y la literatura en la ciudad.</t>
  </si>
  <si>
    <t>Número de espacios y/o eventos de valoración social del libro, la lectura y la escritura promovidos</t>
  </si>
  <si>
    <t>Promover 5 espacios y/o eventos de valoración social del libro, la lectura y la literatura en la ciudad.</t>
  </si>
  <si>
    <t>SUMA</t>
  </si>
  <si>
    <t>Cualificación de 4.500 agentes del sector y demás talento humano en el marco de la estrategia de cualificación de mediadores culturales.</t>
  </si>
  <si>
    <t>Número de personas cualificadas</t>
  </si>
  <si>
    <t>Formación y cualificación para agentes culturales y ciudadanía en Bogotá</t>
  </si>
  <si>
    <t>Beneficiar 215 agentes del sector a través del fomento para el acceso a la oferta cultural</t>
  </si>
  <si>
    <t>Construcción de 1 Sistema de Información de arte, cultura y patrimonio.</t>
  </si>
  <si>
    <t>Implementar una estrategia para el fortalecimiento de los Constructores Locales y agentes del sector del programa Es Cultura Local.</t>
  </si>
  <si>
    <t>Generar 1 estrategia de internacionalización que promueva el posicionamiento de Bogotá como referente en temas culturales y deportivos y que permita la movilización dinámica de recursos técnicos, humanos y financieros</t>
  </si>
  <si>
    <t>Número de estrategias de internacionalización generadas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</si>
  <si>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</si>
  <si>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</si>
  <si>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</si>
  <si>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</si>
  <si>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Desarrollar una (1) estrategia intercultural para fortalecer los diálogos con la ciudadanía en sus múltiples diversidades poblacionales y territoriales.</t>
  </si>
  <si>
    <t>Número de estrategias interculturales desarrolladas</t>
  </si>
  <si>
    <t>Fortalecimiento estratégico de la gestión cultural territorial, poblacional y de la participación incidente en Bogotá</t>
  </si>
  <si>
    <t>Concertar e implementar 23 procesos para el fortalecimiento, reconocimiento, valoración y la pervivencia cultural de los grupos étnicos, etários y sectores sociales.</t>
  </si>
  <si>
    <t>Desarrollar una (1) estrategia para promover y fortalecer la gestión cultural territorial y los espacios de participación ciudadana del sector cultura, y su incidencia en los presupuestos participativos.</t>
  </si>
  <si>
    <t>Número de estrategias de gestión cultural territorial y los espacios de participación ciudadanadesarrolladas</t>
  </si>
  <si>
    <t>Desarrollar 20 estrategias de reconocimiento y dinamización del componente cultural en los territorios de Bogotá</t>
  </si>
  <si>
    <t>Número de estrategias de gestión cultural territorial y los espacios de participación ciudadana desarrolladas</t>
  </si>
  <si>
    <t>Desarrollar 26 estrategias para el fortalecimiento y cualificación del Sistema Distrital de Arte, Cultura y Patrimonio, los procesos de participación y la gestión territorial.</t>
  </si>
  <si>
    <t>Fortalecer 10 equipamientos artísticos y culturales en diferentes localidades de la ciudad.</t>
  </si>
  <si>
    <t>Numero de equipamientos fortalecidos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</si>
  <si>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</si>
  <si>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</si>
  <si>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</si>
  <si>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Realizar 68 encuentros ciudadanos (virtuales y presenciales) para promover la apropiación, fortalecimiento del tejido social e involucramiento en los proyectos de infraestructura cultural</t>
  </si>
  <si>
    <t>Implementar una (1) estrategia que permita reconocer y difundir manifestaciones de patrimonio cultural material e inmaterial, para generar conocimiento en la ciudadanía.</t>
  </si>
  <si>
    <t>Número de estrategias implementadas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</si>
  <si>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</si>
  <si>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</si>
  <si>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Desarrollo de 20 publicaciones y eventos de divulgación asociados al patrimonio cultural</t>
  </si>
  <si>
    <t>Realizar 857 visitas para el seguimiento a las gestiones sobre la protección del patrimonio cultural de la ciudad.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</si>
  <si>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</si>
  <si>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Porcentaje de acciones para el fortalecimiento de los estímulos, apoyos concertados y alianzas estratégicas realizadas.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</si>
  <si>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</si>
  <si>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</si>
  <si>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</si>
  <si>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</si>
  <si>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>Entregar 1687 Estímulos, Apoyos Concertados Y Alianzas Estratégicas Estímulos (800), Apoyos Concertados (120) Y Alianzas Estratégicas (3) Dirigidos A Fortalecer Los Procesos De Los Agentes Del Sector</t>
  </si>
  <si>
    <t>Realizar 2.800 contenidos culturales que aporten a la apropiación social de los programas de fomento con énfasis territorial y poblacional.</t>
  </si>
  <si>
    <t>Asistir tecnicamente a 270 ESAL en los aspectos jurídicos, financieros y contables que contribuya a su fortalecimiento</t>
  </si>
  <si>
    <t>Desarrollar diez (10) actividades de impacto artístico, cultural y patrimonial en Bogotá y la Región</t>
  </si>
  <si>
    <t>Número de actividades de impacto desarrolladas</t>
  </si>
  <si>
    <t>Implementación de una estrategia de arte en espacio público en Bogotá</t>
  </si>
  <si>
    <t>Diseñar e implementar dos (2) estrategias para reconocer, crear, fortalecer, consolidar y/o posicionar Distritos Creativos, así como espacios adecuados para el desarrollo de actividades culturales y creativas.</t>
  </si>
  <si>
    <t>Número de estrategias para reconocer, crear, fortalecer, consolidar y/o posicionar Distritos Creativos diseñadas e implementadas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</si>
  <si>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</si>
  <si>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</si>
  <si>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tres (3) programas para el fortalecimiento de la cadena de valor de la economía cultural y creativa.</t>
  </si>
  <si>
    <t>Número de programas para el fortalecimiento de la cadena de valor diseñadas y promovidas</t>
  </si>
  <si>
    <t>Diseñar y promover 1 programa para el fortalecimiento de la cadena de valor de la economía cultural y creativa</t>
  </si>
  <si>
    <t>Implementar una (1) estrategia que permita atender a los artistas del espacio público, que propicie el goce efectivo de los derechos culturales de la ciudadanía</t>
  </si>
  <si>
    <t>Número de estrategias para la atención de artistas del espacio público implementadas</t>
  </si>
  <si>
    <t>Implementar 1 estrategia que permita atender a los artistas del espacio público, que propicie el goce efectivo de los derechos culturales de la ciudadanía.</t>
  </si>
  <si>
    <t>Implementar y fortalecer una (1) estrategia de economía cultural y creativa para orientar la toma de decisiones que permita mitigar y reactivar el sector cultura</t>
  </si>
  <si>
    <t>Número de estrategias de economía cultural y creativa implemantadas y promovidas</t>
  </si>
  <si>
    <t>Implementar y fortalecer 1 estrategia de economía cultural y creativa para orientar la toma de decisiones que permita mitigar y reactivar el sector cultura</t>
  </si>
  <si>
    <t>Generar una (1)  estrategia para las prácticas culturales, artísticas y patrimoniales en espacios identificados como entornos conflictivos.</t>
  </si>
  <si>
    <t>Número de estrategias para las prácticas culturales, artísticas y patrimoniales generadas</t>
  </si>
  <si>
    <t>Transformación social y cultural en entornos y territorios para la construcción de paz en Bogotá</t>
  </si>
  <si>
    <t>Adelantar 10 procesos de concertación y articulación interinstirucional con comunidades y líderes para promover el ejercicio de los derechos culturales en territorios.</t>
  </si>
  <si>
    <t>Realizar 200 encuentros culturalesque promuevan la convivencia pacifica, digna y sostenible en el tiempo, de habitantes de los asentamientos humanos considerados espacios conflictivos y las comunidades vecinas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</si>
  <si>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</si>
  <si>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Número de centros de diseño de políticas públicas de cambio cultural creados</t>
  </si>
  <si>
    <t>Fortalecimiento de la Cultura Ciudadana y su Institucionalidad en Bogotá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</si>
  <si>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</si>
  <si>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trece (13) estrategias de cultura ciudadana en torno a los temas priorizados por la administración distrital.</t>
  </si>
  <si>
    <t>Número de estrategias de cultura ciudadana diseñadas y acompañadas</t>
  </si>
  <si>
    <t>Diseñar y acompañar la implementación de 13 estrategias de cultura ciudadana en torno a los temas priorizados por la administración Distrital</t>
  </si>
  <si>
    <t>Implementar un (1) sistema de gestión de la información para el levantamiento y monitoreo de las estrategias de cambio cultural</t>
  </si>
  <si>
    <t>Número de sistemas de gestión de la información implementados</t>
  </si>
  <si>
    <t>Implementar 1 sistema de gestión de la información para el levantamiento y monitoreo de las estrategias de cambio cultural</t>
  </si>
  <si>
    <t>Desarrollar y mantener al 100% la capacidad institucional a través de la mejora en la infraestructura física, tecnológica y de gestión en beneficio de la ciudadanía.</t>
  </si>
  <si>
    <t>Porcentaje de la capacidad institucional desarrollada y mantenida</t>
  </si>
  <si>
    <t>Fortalecimiento a la gestión, la innovación tecnológica y la comunicación pública de la Secretaría de 
Cultura, Recreación y Deporte de Bogotá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</si>
  <si>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</si>
  <si>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</si>
  <si>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</si>
  <si>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</si>
  <si>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</si>
  <si>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</si>
  <si>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el 100% de las acciones para el fortalecimiento de la comunicación pública.</t>
  </si>
  <si>
    <t>Porcentaje de acciones para el fortalecimiento de la comunicación pública realizadas</t>
  </si>
  <si>
    <t>Realizar 1 plan de acción de formación, fortalecimiento, eventos territoriales, actividades comunitarias, campañas y estrategias de comunicación.</t>
  </si>
  <si>
    <t>Subsidios y transferencias para la equidad</t>
  </si>
  <si>
    <t>Plan Distrital de Lectura, Escritura y oralidad: Leer para la vid</t>
  </si>
  <si>
    <t>Plan Distrital de Lectura, Escritura y oralidad: Leer para la vida</t>
  </si>
  <si>
    <t>Bogotá, referente en cultura, deporte, recreación y actividad física, con parques para el desarrollo
y la salud</t>
  </si>
  <si>
    <t>Creación y vida cotidiana: Apropiación ciudadana del arte, la cultura y el patrimonio, para la  democracia cultura</t>
  </si>
  <si>
    <t>Creación y vida cotidiana: Apropiación ciudadana del arte, la cultura y el patrimonio, para la democracia cultural</t>
  </si>
  <si>
    <t>Creación y vida cotidiana: Apropiación ciudadana del arte, la cultura y el patrimonio, para la 
democracia cultural</t>
  </si>
  <si>
    <t>Bogotá región emprendedora e innovadora</t>
  </si>
  <si>
    <t>Espacio público más seguro y construido colectivamente</t>
  </si>
  <si>
    <t>Fortalecimiento de Cultura Ciudadana y su institucionalidad</t>
  </si>
  <si>
    <t>Gestión Pública Efectiva</t>
  </si>
  <si>
    <t>Hacer un nuevo contrato social con igualdad de oportunidades para la inclusión social, productiva
y política</t>
  </si>
  <si>
    <t>Mejores ingresos de los hogares y combatir la feminización de la pobreza</t>
  </si>
  <si>
    <t>Oportunidades de educación, salud y cultura para mujeres, jóvenes, niños, niñas y adolescentes</t>
  </si>
  <si>
    <t>Sistema Distrital de cuidado</t>
  </si>
  <si>
    <t xml:space="preserve">Reactivación y adaptación económica a través de esquemas de productividad sostenible </t>
  </si>
  <si>
    <t>Inspirar confianza y legitimidad para vivir sin miedo y ser epicentro de cultura ciudadana, paz y 
reconciliació</t>
  </si>
  <si>
    <t xml:space="preserve">Cambio cultural y diálogo social </t>
  </si>
  <si>
    <t>Construir Bogotá Región con gobierno abierto, transparente y ciudadanía consciente</t>
  </si>
  <si>
    <t xml:space="preserve">Gestión pública efectiva, abierta y transparente </t>
  </si>
  <si>
    <t>0.80</t>
  </si>
  <si>
    <t>Beneficiar 5.500 personas en procesos de educación informal del sector artístico y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</si>
</sst>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"/>
    <numFmt numFmtId="165" formatCode="#,##0.0"/>
    <numFmt numFmtId="166" formatCode="0.0%"/>
    <numFmt numFmtId="167" formatCode="0.0"/>
    <numFmt numFmtId="168" formatCode="0.00;[Red]0.00"/>
    <numFmt numFmtId="169" formatCode="0;[Red]0"/>
    <numFmt numFmtId="170" formatCode="#,##0.000"/>
  </numFmts>
  <fonts count="23">
    <font>
      <sz val="11"/>
      <color rgb="FF000000"/>
      <name val="Arial"/>
    </font>
    <font>
      <sz val="11"/>
      <name val="Arial"/>
    </font>
    <font>
      <sz val="10"/>
      <color rgb="FF333333"/>
      <name val="Arial1"/>
    </font>
    <font>
      <b/>
      <sz val="11"/>
      <name val="Arial"/>
    </font>
    <font>
      <b/>
      <sz val="11"/>
      <color rgb="FFFFFFFF"/>
      <name val="Arial"/>
    </font>
    <font>
      <b/>
      <sz val="10"/>
      <color rgb="FF000000"/>
      <name val="Arial"/>
    </font>
    <font>
      <b/>
      <sz val="11"/>
      <color theme="1"/>
      <name val="Arial"/>
    </font>
    <font>
      <sz val="10"/>
      <color rgb="FF000000"/>
      <name val="Arial"/>
    </font>
    <font>
      <b/>
      <sz val="12"/>
      <color rgb="FF000000"/>
      <name val="Arial"/>
    </font>
    <font>
      <sz val="10"/>
      <color theme="1"/>
      <name val="Arial"/>
    </font>
    <font>
      <b/>
      <sz val="12"/>
      <color theme="1"/>
      <name val="Arial"/>
    </font>
    <font>
      <sz val="11"/>
      <color theme="1"/>
      <name val="Arial"/>
    </font>
    <font>
      <sz val="11"/>
      <color theme="1"/>
      <name val="Calibri"/>
    </font>
    <font>
      <sz val="10"/>
      <color rgb="FF000000"/>
      <name val="Calibri"/>
    </font>
    <font>
      <b/>
      <sz val="11"/>
      <color rgb="FF000000"/>
      <name val="Arial"/>
    </font>
    <font>
      <b/>
      <sz val="13"/>
      <color rgb="FF333333"/>
      <name val="Arial"/>
      <family val="2"/>
    </font>
    <font>
      <sz val="11"/>
      <color rgb="FF000000"/>
      <name val="Arial"/>
    </font>
    <font>
      <sz val="12"/>
      <color theme="1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4D1"/>
        <bgColor rgb="FF0084D1"/>
      </patternFill>
    </fill>
    <fill>
      <patternFill patternType="solid">
        <fgColor rgb="FF0099FF"/>
        <bgColor rgb="FF0099FF"/>
      </patternFill>
    </fill>
    <fill>
      <patternFill patternType="solid">
        <fgColor rgb="FFCFE7F5"/>
        <bgColor rgb="FFCFE7F5"/>
      </patternFill>
    </fill>
    <fill>
      <patternFill patternType="solid">
        <fgColor rgb="FFDEEBF7"/>
        <bgColor rgb="FFDEEBF7"/>
      </patternFill>
    </fill>
    <fill>
      <patternFill patternType="solid">
        <fgColor rgb="FFA6A6A6"/>
        <bgColor rgb="FFA6A6A6"/>
      </patternFill>
    </fill>
    <fill>
      <patternFill patternType="solid">
        <fgColor rgb="FF0070C0"/>
        <bgColor rgb="FF0070C0"/>
      </patternFill>
    </fill>
    <fill>
      <patternFill patternType="solid">
        <fgColor rgb="FFE6E6E6"/>
        <bgColor rgb="FFE6E6E6"/>
      </patternFill>
    </fill>
    <fill>
      <patternFill patternType="solid">
        <fgColor rgb="FFFF3333"/>
        <bgColor rgb="FFFF333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FFFF00"/>
      </patternFill>
    </fill>
    <fill>
      <patternFill patternType="solid">
        <fgColor theme="0" tint="-0.34998626667073579"/>
        <bgColor rgb="FF0099FF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4" tint="0.59999389629810485"/>
        <bgColor rgb="FFB3B3B3"/>
      </patternFill>
    </fill>
    <fill>
      <patternFill patternType="solid">
        <fgColor theme="5" tint="0.79998168889431442"/>
        <bgColor rgb="FF0099FF"/>
      </patternFill>
    </fill>
    <fill>
      <patternFill patternType="solid">
        <fgColor theme="0" tint="-0.34998626667073579"/>
        <bgColor rgb="FFCFE7F5"/>
      </patternFill>
    </fill>
    <fill>
      <patternFill patternType="solid">
        <fgColor theme="0" tint="-0.34998626667073579"/>
        <bgColor rgb="FFA6A6A6"/>
      </patternFill>
    </fill>
    <fill>
      <patternFill patternType="solid">
        <fgColor theme="0" tint="-0.34998626667073579"/>
        <bgColor rgb="FFDEEBF7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77">
    <xf numFmtId="0" fontId="0" fillId="0" borderId="0" xfId="0" applyFont="1" applyAlignment="1"/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0" fontId="5" fillId="2" borderId="0" xfId="0" applyNumberFormat="1" applyFont="1" applyFill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left" vertical="center" wrapText="1"/>
    </xf>
    <xf numFmtId="1" fontId="7" fillId="5" borderId="13" xfId="0" applyNumberFormat="1" applyFont="1" applyFill="1" applyBorder="1" applyAlignment="1">
      <alignment horizontal="center" vertical="center" wrapText="1"/>
    </xf>
    <xf numFmtId="9" fontId="7" fillId="5" borderId="13" xfId="0" applyNumberFormat="1" applyFont="1" applyFill="1" applyBorder="1" applyAlignment="1">
      <alignment horizontal="center" vertical="center" wrapText="1"/>
    </xf>
    <xf numFmtId="10" fontId="7" fillId="5" borderId="13" xfId="0" applyNumberFormat="1" applyFont="1" applyFill="1" applyBorder="1" applyAlignment="1">
      <alignment horizontal="center" vertical="center" wrapText="1"/>
    </xf>
    <xf numFmtId="10" fontId="7" fillId="6" borderId="13" xfId="0" applyNumberFormat="1" applyFont="1" applyFill="1" applyBorder="1" applyAlignment="1">
      <alignment horizontal="center" vertical="center" wrapText="1"/>
    </xf>
    <xf numFmtId="10" fontId="7" fillId="6" borderId="14" xfId="0" applyNumberFormat="1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1" fontId="8" fillId="7" borderId="13" xfId="0" applyNumberFormat="1" applyFont="1" applyFill="1" applyBorder="1" applyAlignment="1">
      <alignment horizontal="center" vertical="center" wrapText="1"/>
    </xf>
    <xf numFmtId="9" fontId="8" fillId="7" borderId="13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" fontId="9" fillId="5" borderId="13" xfId="0" applyNumberFormat="1" applyFont="1" applyFill="1" applyBorder="1" applyAlignment="1">
      <alignment horizontal="center" vertical="center" wrapText="1"/>
    </xf>
    <xf numFmtId="3" fontId="9" fillId="5" borderId="13" xfId="0" applyNumberFormat="1" applyFont="1" applyFill="1" applyBorder="1" applyAlignment="1">
      <alignment horizontal="center" vertical="center" wrapText="1"/>
    </xf>
    <xf numFmtId="3" fontId="7" fillId="5" borderId="13" xfId="0" applyNumberFormat="1" applyFont="1" applyFill="1" applyBorder="1" applyAlignment="1">
      <alignment horizontal="center" vertical="center" wrapText="1"/>
    </xf>
    <xf numFmtId="2" fontId="7" fillId="5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0" fontId="7" fillId="0" borderId="13" xfId="0" applyNumberFormat="1" applyFont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4" fontId="7" fillId="5" borderId="13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0" fontId="8" fillId="7" borderId="13" xfId="0" applyNumberFormat="1" applyFont="1" applyFill="1" applyBorder="1" applyAlignment="1">
      <alignment horizontal="center" vertical="center" wrapText="1"/>
    </xf>
    <xf numFmtId="2" fontId="8" fillId="7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11" fillId="0" borderId="0" xfId="0" applyFont="1"/>
    <xf numFmtId="10" fontId="0" fillId="0" borderId="0" xfId="0" applyNumberFormat="1" applyFont="1"/>
    <xf numFmtId="0" fontId="0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wrapText="1"/>
    </xf>
    <xf numFmtId="0" fontId="14" fillId="10" borderId="13" xfId="0" applyFont="1" applyFill="1" applyBorder="1" applyAlignment="1">
      <alignment horizontal="center" wrapText="1"/>
    </xf>
    <xf numFmtId="164" fontId="0" fillId="9" borderId="13" xfId="0" applyNumberFormat="1" applyFont="1" applyFill="1" applyBorder="1" applyAlignment="1">
      <alignment horizontal="center" wrapText="1"/>
    </xf>
    <xf numFmtId="0" fontId="14" fillId="9" borderId="13" xfId="0" applyFont="1" applyFill="1" applyBorder="1" applyAlignment="1">
      <alignment horizontal="center" wrapText="1"/>
    </xf>
    <xf numFmtId="0" fontId="3" fillId="11" borderId="0" xfId="0" applyFont="1" applyFill="1" applyAlignment="1">
      <alignment horizontal="center" vertical="center" wrapText="1"/>
    </xf>
    <xf numFmtId="0" fontId="12" fillId="12" borderId="0" xfId="0" applyFont="1" applyFill="1"/>
    <xf numFmtId="0" fontId="0" fillId="13" borderId="0" xfId="0" applyFont="1" applyFill="1" applyAlignment="1"/>
    <xf numFmtId="0" fontId="5" fillId="11" borderId="0" xfId="0" applyFont="1" applyFill="1" applyAlignment="1">
      <alignment horizontal="center" vertical="center" wrapText="1"/>
    </xf>
    <xf numFmtId="10" fontId="7" fillId="5" borderId="15" xfId="0" applyNumberFormat="1" applyFont="1" applyFill="1" applyBorder="1" applyAlignment="1">
      <alignment horizontal="center" vertical="center" wrapText="1"/>
    </xf>
    <xf numFmtId="10" fontId="7" fillId="6" borderId="15" xfId="0" applyNumberFormat="1" applyFont="1" applyFill="1" applyBorder="1" applyAlignment="1">
      <alignment horizontal="center" vertical="center" wrapText="1"/>
    </xf>
    <xf numFmtId="9" fontId="9" fillId="5" borderId="13" xfId="0" applyNumberFormat="1" applyFont="1" applyFill="1" applyBorder="1" applyAlignment="1">
      <alignment horizontal="center" vertical="center" wrapText="1"/>
    </xf>
    <xf numFmtId="166" fontId="9" fillId="5" borderId="13" xfId="0" applyNumberFormat="1" applyFont="1" applyFill="1" applyBorder="1" applyAlignment="1">
      <alignment horizontal="center" vertical="center" wrapText="1"/>
    </xf>
    <xf numFmtId="1" fontId="10" fillId="7" borderId="13" xfId="0" applyNumberFormat="1" applyFont="1" applyFill="1" applyBorder="1" applyAlignment="1">
      <alignment horizontal="center" vertical="center" wrapText="1"/>
    </xf>
    <xf numFmtId="9" fontId="10" fillId="7" borderId="13" xfId="0" applyNumberFormat="1" applyFont="1" applyFill="1" applyBorder="1" applyAlignment="1">
      <alignment horizontal="center" vertical="center" wrapText="1"/>
    </xf>
    <xf numFmtId="166" fontId="10" fillId="7" borderId="13" xfId="0" applyNumberFormat="1" applyFont="1" applyFill="1" applyBorder="1" applyAlignment="1">
      <alignment horizontal="center" vertical="center" wrapText="1"/>
    </xf>
    <xf numFmtId="3" fontId="10" fillId="7" borderId="13" xfId="0" applyNumberFormat="1" applyFont="1" applyFill="1" applyBorder="1" applyAlignment="1">
      <alignment horizontal="center" vertical="center" wrapText="1"/>
    </xf>
    <xf numFmtId="4" fontId="9" fillId="5" borderId="13" xfId="0" applyNumberFormat="1" applyFont="1" applyFill="1" applyBorder="1" applyAlignment="1">
      <alignment horizontal="center" vertical="center" wrapText="1"/>
    </xf>
    <xf numFmtId="4" fontId="10" fillId="7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left" vertical="center" wrapText="1"/>
    </xf>
    <xf numFmtId="165" fontId="10" fillId="7" borderId="13" xfId="0" applyNumberFormat="1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10" fillId="7" borderId="13" xfId="0" applyNumberFormat="1" applyFont="1" applyFill="1" applyBorder="1" applyAlignment="1">
      <alignment horizontal="center" vertical="center" wrapText="1"/>
    </xf>
    <xf numFmtId="167" fontId="10" fillId="7" borderId="13" xfId="0" applyNumberFormat="1" applyFont="1" applyFill="1" applyBorder="1" applyAlignment="1">
      <alignment horizontal="center" vertical="center" wrapText="1"/>
    </xf>
    <xf numFmtId="167" fontId="9" fillId="5" borderId="13" xfId="0" applyNumberFormat="1" applyFont="1" applyFill="1" applyBorder="1" applyAlignment="1">
      <alignment horizontal="center" vertical="center" wrapText="1"/>
    </xf>
    <xf numFmtId="10" fontId="10" fillId="7" borderId="13" xfId="0" applyNumberFormat="1" applyFont="1" applyFill="1" applyBorder="1" applyAlignment="1">
      <alignment horizontal="center" vertical="center" wrapText="1"/>
    </xf>
    <xf numFmtId="9" fontId="9" fillId="0" borderId="13" xfId="0" applyNumberFormat="1" applyFont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3" fontId="8" fillId="7" borderId="13" xfId="0" applyNumberFormat="1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4" fontId="8" fillId="7" borderId="13" xfId="0" applyNumberFormat="1" applyFont="1" applyFill="1" applyBorder="1" applyAlignment="1">
      <alignment horizontal="center" vertical="center" wrapText="1"/>
    </xf>
    <xf numFmtId="168" fontId="7" fillId="5" borderId="13" xfId="0" applyNumberFormat="1" applyFont="1" applyFill="1" applyBorder="1" applyAlignment="1">
      <alignment horizontal="center" vertical="center" wrapText="1"/>
    </xf>
    <xf numFmtId="169" fontId="7" fillId="0" borderId="13" xfId="0" applyNumberFormat="1" applyFont="1" applyBorder="1" applyAlignment="1">
      <alignment horizontal="center" vertical="center" wrapText="1"/>
    </xf>
    <xf numFmtId="168" fontId="8" fillId="7" borderId="13" xfId="0" applyNumberFormat="1" applyFont="1" applyFill="1" applyBorder="1" applyAlignment="1">
      <alignment horizontal="center" vertical="center" wrapText="1"/>
    </xf>
    <xf numFmtId="2" fontId="16" fillId="5" borderId="13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170" fontId="9" fillId="0" borderId="13" xfId="0" applyNumberFormat="1" applyFont="1" applyBorder="1" applyAlignment="1">
      <alignment horizontal="center" vertical="center" wrapText="1"/>
    </xf>
    <xf numFmtId="168" fontId="16" fillId="5" borderId="13" xfId="0" applyNumberFormat="1" applyFont="1" applyFill="1" applyBorder="1" applyAlignment="1">
      <alignment horizontal="center" vertical="center" wrapText="1"/>
    </xf>
    <xf numFmtId="168" fontId="7" fillId="0" borderId="13" xfId="0" applyNumberFormat="1" applyFont="1" applyBorder="1" applyAlignment="1">
      <alignment horizontal="center" vertical="center" wrapText="1"/>
    </xf>
    <xf numFmtId="10" fontId="9" fillId="0" borderId="13" xfId="0" applyNumberFormat="1" applyFont="1" applyBorder="1" applyAlignment="1">
      <alignment horizontal="center" vertical="center" wrapText="1"/>
    </xf>
    <xf numFmtId="10" fontId="7" fillId="21" borderId="13" xfId="0" applyNumberFormat="1" applyFont="1" applyFill="1" applyBorder="1" applyAlignment="1">
      <alignment horizontal="center" vertical="center" wrapText="1"/>
    </xf>
    <xf numFmtId="2" fontId="8" fillId="22" borderId="13" xfId="0" applyNumberFormat="1" applyFont="1" applyFill="1" applyBorder="1" applyAlignment="1">
      <alignment horizontal="center" vertical="center" wrapText="1"/>
    </xf>
    <xf numFmtId="0" fontId="7" fillId="21" borderId="13" xfId="0" applyFont="1" applyFill="1" applyBorder="1" applyAlignment="1">
      <alignment horizontal="center" vertical="center" wrapText="1"/>
    </xf>
    <xf numFmtId="2" fontId="7" fillId="21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0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0" fontId="7" fillId="0" borderId="14" xfId="0" applyNumberFormat="1" applyFont="1" applyFill="1" applyBorder="1" applyAlignment="1">
      <alignment horizontal="center" vertical="center" wrapText="1"/>
    </xf>
    <xf numFmtId="9" fontId="8" fillId="7" borderId="13" xfId="1" applyFont="1" applyFill="1" applyBorder="1" applyAlignment="1">
      <alignment horizontal="center" vertical="center" wrapText="1"/>
    </xf>
    <xf numFmtId="0" fontId="0" fillId="0" borderId="13" xfId="0" applyFont="1" applyBorder="1" applyAlignment="1"/>
    <xf numFmtId="10" fontId="18" fillId="6" borderId="13" xfId="0" applyNumberFormat="1" applyFont="1" applyFill="1" applyBorder="1" applyAlignment="1">
      <alignment horizontal="center" vertical="center" wrapText="1"/>
    </xf>
    <xf numFmtId="10" fontId="18" fillId="6" borderId="14" xfId="0" applyNumberFormat="1" applyFont="1" applyFill="1" applyBorder="1" applyAlignment="1">
      <alignment horizontal="center" vertical="center" wrapText="1"/>
    </xf>
    <xf numFmtId="9" fontId="7" fillId="5" borderId="15" xfId="1" applyFont="1" applyFill="1" applyBorder="1" applyAlignment="1">
      <alignment horizontal="center" vertical="center" wrapText="1"/>
    </xf>
    <xf numFmtId="9" fontId="7" fillId="5" borderId="13" xfId="1" applyFont="1" applyFill="1" applyBorder="1" applyAlignment="1">
      <alignment horizontal="center" vertical="center" wrapText="1"/>
    </xf>
    <xf numFmtId="9" fontId="7" fillId="0" borderId="13" xfId="1" applyFont="1" applyBorder="1" applyAlignment="1">
      <alignment horizontal="center" vertical="center" wrapText="1"/>
    </xf>
    <xf numFmtId="9" fontId="5" fillId="2" borderId="0" xfId="1" applyFont="1" applyFill="1" applyAlignment="1">
      <alignment horizontal="center" vertical="center" wrapText="1"/>
    </xf>
    <xf numFmtId="9" fontId="7" fillId="0" borderId="13" xfId="1" applyFont="1" applyFill="1" applyBorder="1" applyAlignment="1">
      <alignment horizontal="center" vertical="center" wrapText="1"/>
    </xf>
    <xf numFmtId="9" fontId="16" fillId="5" borderId="13" xfId="1" applyFont="1" applyFill="1" applyBorder="1" applyAlignment="1">
      <alignment horizontal="center" vertical="center" wrapText="1"/>
    </xf>
    <xf numFmtId="9" fontId="9" fillId="5" borderId="13" xfId="1" applyFont="1" applyFill="1" applyBorder="1" applyAlignment="1">
      <alignment horizontal="center" vertical="center" wrapText="1"/>
    </xf>
    <xf numFmtId="9" fontId="0" fillId="0" borderId="0" xfId="1" applyFont="1" applyAlignment="1"/>
    <xf numFmtId="4" fontId="5" fillId="2" borderId="0" xfId="0" applyNumberFormat="1" applyFont="1" applyFill="1" applyAlignment="1">
      <alignment horizontal="center" vertical="center" wrapText="1"/>
    </xf>
    <xf numFmtId="4" fontId="7" fillId="5" borderId="15" xfId="1" applyNumberFormat="1" applyFont="1" applyFill="1" applyBorder="1" applyAlignment="1">
      <alignment horizontal="center" vertical="center" wrapText="1"/>
    </xf>
    <xf numFmtId="4" fontId="7" fillId="5" borderId="13" xfId="1" applyNumberFormat="1" applyFont="1" applyFill="1" applyBorder="1" applyAlignment="1">
      <alignment horizontal="center" vertical="center" wrapText="1"/>
    </xf>
    <xf numFmtId="4" fontId="8" fillId="7" borderId="13" xfId="1" applyNumberFormat="1" applyFont="1" applyFill="1" applyBorder="1" applyAlignment="1">
      <alignment horizontal="center" vertical="center" wrapText="1"/>
    </xf>
    <xf numFmtId="4" fontId="7" fillId="0" borderId="13" xfId="1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16" fillId="5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/>
    <xf numFmtId="9" fontId="0" fillId="0" borderId="0" xfId="1" applyFont="1"/>
    <xf numFmtId="4" fontId="7" fillId="5" borderId="1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4" fontId="5" fillId="2" borderId="0" xfId="1" applyNumberFormat="1" applyFont="1" applyFill="1" applyAlignment="1">
      <alignment horizontal="center" vertical="center" wrapText="1"/>
    </xf>
    <xf numFmtId="4" fontId="7" fillId="0" borderId="13" xfId="1" applyNumberFormat="1" applyFont="1" applyFill="1" applyBorder="1" applyAlignment="1">
      <alignment horizontal="center" vertical="center" wrapText="1"/>
    </xf>
    <xf numFmtId="4" fontId="16" fillId="5" borderId="13" xfId="1" applyNumberFormat="1" applyFont="1" applyFill="1" applyBorder="1" applyAlignment="1">
      <alignment horizontal="center" vertical="center" wrapText="1"/>
    </xf>
    <xf numFmtId="4" fontId="9" fillId="5" borderId="13" xfId="1" applyNumberFormat="1" applyFont="1" applyFill="1" applyBorder="1" applyAlignment="1">
      <alignment horizontal="center" vertical="center" wrapText="1"/>
    </xf>
    <xf numFmtId="4" fontId="0" fillId="0" borderId="0" xfId="1" applyNumberFormat="1" applyFont="1" applyAlignment="1"/>
    <xf numFmtId="166" fontId="8" fillId="7" borderId="13" xfId="0" applyNumberFormat="1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left" vertical="center" wrapText="1"/>
    </xf>
    <xf numFmtId="3" fontId="8" fillId="7" borderId="13" xfId="1" applyNumberFormat="1" applyFont="1" applyFill="1" applyBorder="1" applyAlignment="1">
      <alignment horizontal="center" vertical="center" wrapText="1"/>
    </xf>
    <xf numFmtId="10" fontId="20" fillId="23" borderId="15" xfId="0" applyNumberFormat="1" applyFont="1" applyFill="1" applyBorder="1" applyAlignment="1">
      <alignment horizontal="center" vertical="center" wrapText="1"/>
    </xf>
    <xf numFmtId="10" fontId="7" fillId="0" borderId="15" xfId="0" applyNumberFormat="1" applyFont="1" applyFill="1" applyBorder="1" applyAlignment="1">
      <alignment horizontal="center" vertical="center" wrapText="1"/>
    </xf>
    <xf numFmtId="166" fontId="8" fillId="7" borderId="13" xfId="1" applyNumberFormat="1" applyFont="1" applyFill="1" applyBorder="1" applyAlignment="1">
      <alignment horizontal="center" vertical="center" wrapText="1"/>
    </xf>
    <xf numFmtId="10" fontId="8" fillId="7" borderId="13" xfId="1" applyNumberFormat="1" applyFont="1" applyFill="1" applyBorder="1" applyAlignment="1">
      <alignment horizontal="center" vertical="center" wrapText="1"/>
    </xf>
    <xf numFmtId="10" fontId="8" fillId="0" borderId="13" xfId="1" applyNumberFormat="1" applyFont="1" applyFill="1" applyBorder="1" applyAlignment="1">
      <alignment horizontal="center" vertical="center" wrapText="1"/>
    </xf>
    <xf numFmtId="10" fontId="21" fillId="0" borderId="13" xfId="1" applyNumberFormat="1" applyFont="1" applyFill="1" applyBorder="1" applyAlignment="1">
      <alignment horizontal="center" vertical="center" wrapText="1"/>
    </xf>
    <xf numFmtId="2" fontId="22" fillId="0" borderId="0" xfId="0" applyNumberFormat="1" applyFont="1" applyAlignment="1"/>
    <xf numFmtId="2" fontId="0" fillId="0" borderId="0" xfId="0" applyNumberFormat="1" applyFont="1" applyAlignment="1"/>
    <xf numFmtId="166" fontId="7" fillId="6" borderId="14" xfId="0" applyNumberFormat="1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4" fontId="0" fillId="0" borderId="13" xfId="1" applyNumberFormat="1" applyFont="1" applyBorder="1" applyAlignment="1">
      <alignment horizontal="center" vertical="center"/>
    </xf>
    <xf numFmtId="10" fontId="18" fillId="0" borderId="13" xfId="0" applyNumberFormat="1" applyFont="1" applyFill="1" applyBorder="1" applyAlignment="1">
      <alignment horizontal="center" vertical="center" wrapText="1"/>
    </xf>
    <xf numFmtId="10" fontId="18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9" fontId="7" fillId="5" borderId="13" xfId="1" applyNumberFormat="1" applyFont="1" applyFill="1" applyBorder="1" applyAlignment="1">
      <alignment horizontal="center" vertical="center" wrapText="1"/>
    </xf>
    <xf numFmtId="9" fontId="0" fillId="0" borderId="13" xfId="1" applyNumberFormat="1" applyFont="1" applyBorder="1" applyAlignment="1">
      <alignment horizontal="center" vertical="center"/>
    </xf>
    <xf numFmtId="165" fontId="8" fillId="7" borderId="1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6" xfId="0" applyFont="1" applyBorder="1"/>
    <xf numFmtId="0" fontId="1" fillId="0" borderId="9" xfId="0" applyFont="1" applyBorder="1"/>
    <xf numFmtId="0" fontId="15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0" fillId="0" borderId="0" xfId="0" applyFont="1" applyAlignment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6" fillId="16" borderId="16" xfId="0" applyFont="1" applyFill="1" applyBorder="1" applyAlignment="1">
      <alignment horizontal="center" vertical="center" wrapText="1"/>
    </xf>
    <xf numFmtId="0" fontId="0" fillId="17" borderId="16" xfId="0" applyFont="1" applyFill="1" applyBorder="1" applyAlignment="1"/>
    <xf numFmtId="0" fontId="3" fillId="14" borderId="16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4" fontId="5" fillId="15" borderId="16" xfId="0" applyNumberFormat="1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9" fontId="5" fillId="4" borderId="16" xfId="1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4" fontId="5" fillId="15" borderId="16" xfId="1" applyNumberFormat="1" applyFont="1" applyFill="1" applyBorder="1" applyAlignment="1">
      <alignment horizontal="center" vertical="center" wrapText="1"/>
    </xf>
    <xf numFmtId="10" fontId="5" fillId="4" borderId="16" xfId="0" applyNumberFormat="1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left" vertical="center" wrapText="1" indent="4"/>
    </xf>
    <xf numFmtId="4" fontId="20" fillId="21" borderId="13" xfId="0" applyNumberFormat="1" applyFont="1" applyFill="1" applyBorder="1" applyAlignment="1">
      <alignment horizontal="center" vertical="center" wrapText="1"/>
    </xf>
    <xf numFmtId="10" fontId="20" fillId="21" borderId="13" xfId="0" applyNumberFormat="1" applyFont="1" applyFill="1" applyBorder="1" applyAlignment="1">
      <alignment horizontal="center" vertical="center" wrapText="1"/>
    </xf>
    <xf numFmtId="166" fontId="7" fillId="5" borderId="13" xfId="0" applyNumberFormat="1" applyFont="1" applyFill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9" fontId="7" fillId="5" borderId="1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457199</xdr:colOff>
      <xdr:row>0</xdr:row>
      <xdr:rowOff>27214</xdr:rowOff>
    </xdr:from>
    <xdr:ext cx="481693" cy="458561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199" y="27214"/>
          <a:ext cx="481693" cy="45856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00"/>
  <sheetViews>
    <sheetView tabSelected="1" topLeftCell="K1" zoomScale="50" zoomScaleNormal="50" workbookViewId="0">
      <pane ySplit="8" topLeftCell="A68" activePane="bottomLeft" state="frozen"/>
      <selection pane="bottomLeft" activeCell="AM75" sqref="AM75"/>
    </sheetView>
  </sheetViews>
  <sheetFormatPr baseColWidth="10" defaultColWidth="12.58203125" defaultRowHeight="15" customHeight="1"/>
  <cols>
    <col min="1" max="1" width="18.83203125" customWidth="1"/>
    <col min="2" max="2" width="27.83203125" customWidth="1"/>
    <col min="3" max="3" width="15.75" customWidth="1"/>
    <col min="4" max="4" width="26.33203125" customWidth="1"/>
    <col min="5" max="5" width="14" customWidth="1"/>
    <col min="6" max="6" width="26" customWidth="1"/>
    <col min="7" max="7" width="15.75" customWidth="1"/>
    <col min="8" max="8" width="53.83203125" customWidth="1"/>
    <col min="9" max="9" width="15.75" customWidth="1"/>
    <col min="10" max="10" width="41" customWidth="1"/>
    <col min="11" max="11" width="12.08203125" customWidth="1"/>
    <col min="12" max="12" width="9" customWidth="1"/>
    <col min="13" max="13" width="16.5" customWidth="1"/>
    <col min="14" max="14" width="19" customWidth="1"/>
    <col min="15" max="15" width="9" customWidth="1"/>
    <col min="16" max="16" width="56.5" customWidth="1"/>
    <col min="17" max="17" width="13.75" customWidth="1"/>
    <col min="18" max="18" width="15.75" hidden="1" customWidth="1"/>
    <col min="19" max="19" width="10.08203125" hidden="1" customWidth="1"/>
    <col min="20" max="20" width="10.08203125" style="48" hidden="1" customWidth="1"/>
    <col min="21" max="21" width="10.08203125" hidden="1" customWidth="1"/>
    <col min="22" max="22" width="10.08203125" style="48" hidden="1" customWidth="1"/>
    <col min="23" max="23" width="10.08203125" hidden="1" customWidth="1"/>
    <col min="24" max="24" width="7.58203125" style="48" hidden="1" customWidth="1"/>
    <col min="25" max="25" width="7.58203125" hidden="1" customWidth="1"/>
    <col min="26" max="26" width="7.58203125" style="48" hidden="1" customWidth="1"/>
    <col min="27" max="27" width="7.58203125" hidden="1" customWidth="1"/>
    <col min="28" max="28" width="7.58203125" style="48" hidden="1" customWidth="1"/>
    <col min="29" max="30" width="15.58203125" style="114" hidden="1" customWidth="1"/>
    <col min="31" max="31" width="15.58203125" style="105" hidden="1" customWidth="1"/>
    <col min="32" max="32" width="15.58203125" style="114" hidden="1" customWidth="1"/>
    <col min="33" max="33" width="15.58203125" style="122" hidden="1" customWidth="1"/>
    <col min="34" max="34" width="15.58203125" style="105" hidden="1" customWidth="1"/>
    <col min="35" max="36" width="15.58203125" style="114" customWidth="1"/>
    <col min="37" max="37" width="15.58203125" style="105" customWidth="1"/>
    <col min="38" max="49" width="15.58203125" customWidth="1"/>
    <col min="50" max="50" width="20.08203125" customWidth="1"/>
    <col min="51" max="51" width="20.25" customWidth="1"/>
    <col min="52" max="52" width="15.58203125" customWidth="1"/>
    <col min="53" max="53" width="21.58203125" customWidth="1"/>
    <col min="54" max="54" width="20.75" customWidth="1"/>
    <col min="55" max="55" width="15.58203125" customWidth="1"/>
    <col min="56" max="56" width="18.58203125" customWidth="1"/>
    <col min="57" max="57" width="17.25" customWidth="1"/>
    <col min="58" max="58" width="9.25" customWidth="1"/>
    <col min="59" max="59" width="20.58203125" customWidth="1"/>
    <col min="60" max="60" width="21.08203125" customWidth="1"/>
    <col min="61" max="61" width="9.25" customWidth="1"/>
    <col min="62" max="62" width="20.58203125" customWidth="1"/>
    <col min="63" max="63" width="19.08203125" customWidth="1"/>
    <col min="64" max="64" width="9.25" customWidth="1"/>
    <col min="65" max="65" width="21.83203125" customWidth="1"/>
    <col min="66" max="66" width="17.5" customWidth="1"/>
  </cols>
  <sheetData>
    <row r="1" spans="1:66" ht="14.25" customHeight="1">
      <c r="A1" s="145"/>
      <c r="B1" s="148" t="s">
        <v>0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50"/>
      <c r="BM1" s="1" t="s">
        <v>1</v>
      </c>
      <c r="BN1" s="2" t="s">
        <v>62</v>
      </c>
    </row>
    <row r="2" spans="1:66" ht="14.25" customHeight="1">
      <c r="A2" s="146"/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3"/>
      <c r="BM2" s="1" t="s">
        <v>2</v>
      </c>
      <c r="BN2" s="3" t="s">
        <v>63</v>
      </c>
    </row>
    <row r="3" spans="1:66" ht="14.25" customHeight="1">
      <c r="A3" s="147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6"/>
      <c r="BM3" s="1" t="s">
        <v>3</v>
      </c>
      <c r="BN3" s="4">
        <v>44504</v>
      </c>
    </row>
    <row r="4" spans="1:66" ht="14.25" customHeight="1">
      <c r="A4" s="5"/>
      <c r="B4" s="5"/>
      <c r="C4" s="5"/>
      <c r="D4" s="5"/>
      <c r="E4" s="5"/>
      <c r="F4" s="5"/>
      <c r="G4" s="5"/>
      <c r="H4" s="5"/>
      <c r="I4" s="5"/>
      <c r="J4" s="6"/>
      <c r="K4" s="5"/>
      <c r="L4" s="5"/>
      <c r="M4" s="5"/>
      <c r="N4" s="5"/>
      <c r="O4" s="5"/>
      <c r="P4" s="5"/>
      <c r="Q4" s="5"/>
      <c r="R4" s="7"/>
      <c r="S4" s="5"/>
      <c r="T4" s="46"/>
      <c r="U4" s="5"/>
      <c r="V4" s="46"/>
      <c r="W4" s="5"/>
      <c r="X4" s="46"/>
      <c r="Y4" s="5"/>
      <c r="Z4" s="46"/>
      <c r="AA4" s="5"/>
      <c r="AB4" s="49"/>
      <c r="AC4" s="106"/>
      <c r="AD4" s="106"/>
      <c r="AE4" s="101"/>
      <c r="AF4" s="106"/>
      <c r="AG4" s="118"/>
      <c r="AH4" s="101"/>
      <c r="AI4" s="106"/>
      <c r="AJ4" s="106"/>
      <c r="AK4" s="101"/>
      <c r="AL4" s="9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  <c r="AX4" s="9"/>
      <c r="AY4" s="8"/>
      <c r="AZ4" s="9"/>
      <c r="BA4" s="9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66" ht="14.25" customHeight="1">
      <c r="A5" s="5"/>
      <c r="B5" s="5"/>
      <c r="C5" s="5"/>
      <c r="D5" s="5"/>
      <c r="E5" s="5"/>
      <c r="F5" s="5"/>
      <c r="G5" s="5"/>
      <c r="H5" s="5"/>
      <c r="I5" s="5"/>
      <c r="J5" s="6"/>
      <c r="K5" s="5"/>
      <c r="L5" s="5"/>
      <c r="M5" s="5"/>
      <c r="N5" s="5"/>
      <c r="O5" s="5"/>
      <c r="P5" s="5"/>
      <c r="Q5" s="5"/>
      <c r="R5" s="7"/>
      <c r="S5" s="5"/>
      <c r="T5" s="46"/>
      <c r="U5" s="5"/>
      <c r="V5" s="46"/>
      <c r="W5" s="5"/>
      <c r="X5" s="46"/>
      <c r="Y5" s="5"/>
      <c r="Z5" s="46"/>
      <c r="AA5" s="5"/>
      <c r="AB5" s="49"/>
      <c r="AC5" s="106"/>
      <c r="AD5" s="106"/>
      <c r="AE5" s="101"/>
      <c r="AF5" s="106"/>
      <c r="AG5" s="118"/>
      <c r="AH5" s="101"/>
      <c r="AI5" s="106"/>
      <c r="AJ5" s="106"/>
      <c r="AK5" s="101"/>
      <c r="AL5" s="9"/>
      <c r="AM5" s="8"/>
      <c r="AN5" s="8"/>
      <c r="AO5" s="8"/>
      <c r="AP5" s="8"/>
      <c r="AQ5" s="8"/>
      <c r="AR5" s="8"/>
      <c r="AS5" s="8"/>
      <c r="AT5" s="8"/>
      <c r="AU5" s="8"/>
      <c r="AV5" s="8"/>
      <c r="AW5" s="9"/>
      <c r="AX5" s="9"/>
      <c r="AY5" s="8"/>
      <c r="AZ5" s="9"/>
      <c r="BA5" s="9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1:66" ht="24" customHeight="1">
      <c r="A6" s="160" t="s">
        <v>5</v>
      </c>
      <c r="B6" s="160" t="s">
        <v>6</v>
      </c>
      <c r="C6" s="160" t="s">
        <v>7</v>
      </c>
      <c r="D6" s="160" t="s">
        <v>8</v>
      </c>
      <c r="E6" s="160" t="s">
        <v>9</v>
      </c>
      <c r="F6" s="160" t="s">
        <v>10</v>
      </c>
      <c r="G6" s="160" t="s">
        <v>11</v>
      </c>
      <c r="H6" s="160" t="s">
        <v>12</v>
      </c>
      <c r="I6" s="160" t="s">
        <v>13</v>
      </c>
      <c r="J6" s="160" t="s">
        <v>14</v>
      </c>
      <c r="K6" s="160" t="s">
        <v>15</v>
      </c>
      <c r="L6" s="160" t="s">
        <v>16</v>
      </c>
      <c r="M6" s="160" t="s">
        <v>17</v>
      </c>
      <c r="N6" s="160" t="s">
        <v>18</v>
      </c>
      <c r="O6" s="160" t="s">
        <v>19</v>
      </c>
      <c r="P6" s="160" t="s">
        <v>20</v>
      </c>
      <c r="Q6" s="160" t="s">
        <v>21</v>
      </c>
      <c r="R6" s="160" t="s">
        <v>22</v>
      </c>
      <c r="S6" s="157" t="s">
        <v>4</v>
      </c>
      <c r="T6" s="158"/>
      <c r="U6" s="158"/>
      <c r="V6" s="158"/>
      <c r="W6" s="158"/>
      <c r="X6" s="158"/>
      <c r="Y6" s="158"/>
      <c r="Z6" s="158"/>
      <c r="AA6" s="158"/>
      <c r="AB6" s="158"/>
      <c r="AC6" s="162" t="s">
        <v>23</v>
      </c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</row>
    <row r="7" spans="1:66" ht="26.2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4">
        <v>2020</v>
      </c>
      <c r="T7" s="159">
        <v>2020</v>
      </c>
      <c r="U7" s="164">
        <v>2021</v>
      </c>
      <c r="V7" s="159">
        <v>2021</v>
      </c>
      <c r="W7" s="164">
        <v>2022</v>
      </c>
      <c r="X7" s="159">
        <v>2022</v>
      </c>
      <c r="Y7" s="164">
        <v>2023</v>
      </c>
      <c r="Z7" s="159">
        <v>2023</v>
      </c>
      <c r="AA7" s="164">
        <v>2024</v>
      </c>
      <c r="AB7" s="159">
        <v>2024</v>
      </c>
      <c r="AC7" s="163" t="s">
        <v>24</v>
      </c>
      <c r="AD7" s="161" t="s">
        <v>25</v>
      </c>
      <c r="AE7" s="166" t="s">
        <v>26</v>
      </c>
      <c r="AF7" s="163" t="s">
        <v>27</v>
      </c>
      <c r="AG7" s="168" t="s">
        <v>28</v>
      </c>
      <c r="AH7" s="166" t="s">
        <v>26</v>
      </c>
      <c r="AI7" s="163" t="s">
        <v>29</v>
      </c>
      <c r="AJ7" s="161" t="s">
        <v>30</v>
      </c>
      <c r="AK7" s="166" t="s">
        <v>26</v>
      </c>
      <c r="AL7" s="165" t="s">
        <v>31</v>
      </c>
      <c r="AM7" s="167" t="s">
        <v>32</v>
      </c>
      <c r="AN7" s="165" t="s">
        <v>26</v>
      </c>
      <c r="AO7" s="165" t="s">
        <v>33</v>
      </c>
      <c r="AP7" s="167" t="s">
        <v>34</v>
      </c>
      <c r="AQ7" s="165" t="s">
        <v>26</v>
      </c>
      <c r="AR7" s="165" t="s">
        <v>35</v>
      </c>
      <c r="AS7" s="167" t="s">
        <v>36</v>
      </c>
      <c r="AT7" s="165" t="s">
        <v>26</v>
      </c>
      <c r="AU7" s="165" t="s">
        <v>37</v>
      </c>
      <c r="AV7" s="167" t="s">
        <v>38</v>
      </c>
      <c r="AW7" s="169" t="s">
        <v>26</v>
      </c>
      <c r="AX7" s="165" t="s">
        <v>39</v>
      </c>
      <c r="AY7" s="167" t="s">
        <v>40</v>
      </c>
      <c r="AZ7" s="169" t="s">
        <v>26</v>
      </c>
      <c r="BA7" s="165" t="s">
        <v>41</v>
      </c>
      <c r="BB7" s="167" t="s">
        <v>42</v>
      </c>
      <c r="BC7" s="165" t="s">
        <v>26</v>
      </c>
      <c r="BD7" s="165" t="s">
        <v>43</v>
      </c>
      <c r="BE7" s="167" t="s">
        <v>44</v>
      </c>
      <c r="BF7" s="165" t="s">
        <v>26</v>
      </c>
      <c r="BG7" s="165" t="s">
        <v>45</v>
      </c>
      <c r="BH7" s="167" t="s">
        <v>46</v>
      </c>
      <c r="BI7" s="165" t="s">
        <v>26</v>
      </c>
      <c r="BJ7" s="165" t="s">
        <v>47</v>
      </c>
      <c r="BK7" s="167" t="s">
        <v>48</v>
      </c>
      <c r="BL7" s="165" t="s">
        <v>26</v>
      </c>
      <c r="BM7" s="170" t="s">
        <v>49</v>
      </c>
      <c r="BN7" s="170" t="s">
        <v>50</v>
      </c>
    </row>
    <row r="8" spans="1:66" ht="33.75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4"/>
      <c r="T8" s="159"/>
      <c r="U8" s="164"/>
      <c r="V8" s="159"/>
      <c r="W8" s="164"/>
      <c r="X8" s="159"/>
      <c r="Y8" s="164"/>
      <c r="Z8" s="159"/>
      <c r="AA8" s="164"/>
      <c r="AB8" s="159"/>
      <c r="AC8" s="163"/>
      <c r="AD8" s="161"/>
      <c r="AE8" s="166"/>
      <c r="AF8" s="163"/>
      <c r="AG8" s="168"/>
      <c r="AH8" s="166"/>
      <c r="AI8" s="163"/>
      <c r="AJ8" s="161"/>
      <c r="AK8" s="166"/>
      <c r="AL8" s="165"/>
      <c r="AM8" s="167"/>
      <c r="AN8" s="165"/>
      <c r="AO8" s="165"/>
      <c r="AP8" s="167"/>
      <c r="AQ8" s="165"/>
      <c r="AR8" s="165"/>
      <c r="AS8" s="167"/>
      <c r="AT8" s="165"/>
      <c r="AU8" s="165"/>
      <c r="AV8" s="167"/>
      <c r="AW8" s="169"/>
      <c r="AX8" s="165"/>
      <c r="AY8" s="167"/>
      <c r="AZ8" s="169"/>
      <c r="BA8" s="165"/>
      <c r="BB8" s="167"/>
      <c r="BC8" s="165"/>
      <c r="BD8" s="165"/>
      <c r="BE8" s="167"/>
      <c r="BF8" s="165"/>
      <c r="BG8" s="165"/>
      <c r="BH8" s="167"/>
      <c r="BI8" s="165"/>
      <c r="BJ8" s="165"/>
      <c r="BK8" s="167"/>
      <c r="BL8" s="165"/>
      <c r="BM8" s="170"/>
      <c r="BN8" s="170"/>
    </row>
    <row r="9" spans="1:66" ht="63" customHeight="1">
      <c r="A9" s="10">
        <v>1</v>
      </c>
      <c r="B9" s="11" t="s">
        <v>176</v>
      </c>
      <c r="C9" s="10">
        <v>2</v>
      </c>
      <c r="D9" s="11" t="s">
        <v>177</v>
      </c>
      <c r="E9" s="10">
        <v>1</v>
      </c>
      <c r="F9" s="11" t="s">
        <v>165</v>
      </c>
      <c r="G9" s="10">
        <v>3</v>
      </c>
      <c r="H9" s="11" t="s">
        <v>64</v>
      </c>
      <c r="I9" s="10">
        <v>3</v>
      </c>
      <c r="J9" s="11" t="s">
        <v>65</v>
      </c>
      <c r="K9" s="10">
        <v>0</v>
      </c>
      <c r="L9" s="20">
        <v>7885</v>
      </c>
      <c r="M9" s="21">
        <v>2020110010217</v>
      </c>
      <c r="N9" s="20" t="s">
        <v>66</v>
      </c>
      <c r="O9" s="20">
        <v>1</v>
      </c>
      <c r="P9" s="36" t="s">
        <v>67</v>
      </c>
      <c r="Q9" s="20" t="s">
        <v>68</v>
      </c>
      <c r="R9" s="52">
        <v>1</v>
      </c>
      <c r="S9" s="52">
        <v>1</v>
      </c>
      <c r="T9" s="53">
        <v>1.0349999999999999</v>
      </c>
      <c r="U9" s="52">
        <v>1</v>
      </c>
      <c r="V9" s="52">
        <v>1</v>
      </c>
      <c r="W9" s="52">
        <v>1</v>
      </c>
      <c r="X9" s="52"/>
      <c r="Y9" s="52">
        <v>1</v>
      </c>
      <c r="Z9" s="52"/>
      <c r="AA9" s="52">
        <v>1</v>
      </c>
      <c r="AB9" s="52"/>
      <c r="AC9" s="31">
        <v>0</v>
      </c>
      <c r="AD9" s="116">
        <v>0</v>
      </c>
      <c r="AE9" s="99" t="e">
        <f>AD9/AC9</f>
        <v>#DIV/0!</v>
      </c>
      <c r="AF9" s="31">
        <v>0.15</v>
      </c>
      <c r="AG9" s="107">
        <v>0.22</v>
      </c>
      <c r="AH9" s="98">
        <f>AG9/AF9</f>
        <v>1.4666666666666668</v>
      </c>
      <c r="AI9" s="31">
        <v>0.15</v>
      </c>
      <c r="AJ9" s="107">
        <v>0.22</v>
      </c>
      <c r="AK9" s="98">
        <f>AJ9/AI9</f>
        <v>1.4666666666666668</v>
      </c>
      <c r="AL9" s="13">
        <v>0.15</v>
      </c>
      <c r="AM9" s="176">
        <v>0.22</v>
      </c>
      <c r="AN9" s="50">
        <f>AM9/AL9</f>
        <v>1.4666666666666668</v>
      </c>
      <c r="AO9" s="14">
        <v>0.15</v>
      </c>
      <c r="AP9" s="50"/>
      <c r="AQ9" s="50"/>
      <c r="AR9" s="14">
        <v>0.15</v>
      </c>
      <c r="AS9" s="50"/>
      <c r="AT9" s="50"/>
      <c r="AU9" s="14">
        <v>0.65</v>
      </c>
      <c r="AV9" s="50"/>
      <c r="AW9" s="50"/>
      <c r="AX9" s="14">
        <v>0.65</v>
      </c>
      <c r="AY9" s="50"/>
      <c r="AZ9" s="50"/>
      <c r="BA9" s="14">
        <v>0.65</v>
      </c>
      <c r="BB9" s="50"/>
      <c r="BC9" s="50"/>
      <c r="BD9" s="14">
        <v>0.65</v>
      </c>
      <c r="BE9" s="50"/>
      <c r="BF9" s="50"/>
      <c r="BG9" s="13">
        <v>0.65</v>
      </c>
      <c r="BH9" s="50"/>
      <c r="BI9" s="50"/>
      <c r="BJ9" s="13">
        <v>1</v>
      </c>
      <c r="BK9" s="50"/>
      <c r="BL9" s="50"/>
      <c r="BM9" s="51">
        <f>(T9+V9+AJ9)/(S9+U9+W9)</f>
        <v>0.75166666666666682</v>
      </c>
      <c r="BN9" s="51">
        <f>(T9+V9+AJ9+Z9+AB9)/(S9+U9+W9+Y9+AA9)</f>
        <v>0.45100000000000007</v>
      </c>
    </row>
    <row r="10" spans="1:66" ht="96.75" customHeight="1">
      <c r="A10" s="17">
        <f t="shared" ref="A10:P10" si="0">+A9</f>
        <v>1</v>
      </c>
      <c r="B10" s="17" t="str">
        <f t="shared" si="0"/>
        <v>Hacer un nuevo contrato social con igualdad de oportunidades para la inclusión social, productiva
y política</v>
      </c>
      <c r="C10" s="17">
        <f t="shared" si="0"/>
        <v>2</v>
      </c>
      <c r="D10" s="17" t="str">
        <f t="shared" si="0"/>
        <v>Mejores ingresos de los hogares y combatir la feminización de la pobreza</v>
      </c>
      <c r="E10" s="17">
        <f t="shared" si="0"/>
        <v>1</v>
      </c>
      <c r="F10" s="17" t="str">
        <f t="shared" si="0"/>
        <v>Subsidios y transferencias para la equidad</v>
      </c>
      <c r="G10" s="17">
        <f t="shared" si="0"/>
        <v>3</v>
      </c>
      <c r="H10" s="17" t="str">
        <f t="shared" si="0"/>
        <v>Entregar el 100% de los recursos previstos para Beneficios Económicos Periódicos (BEPS)</v>
      </c>
      <c r="I10" s="17">
        <f t="shared" si="0"/>
        <v>3</v>
      </c>
      <c r="J10" s="17" t="str">
        <f t="shared" si="0"/>
        <v>Porcentaje de Beneficios Económicos Periódicos (BEPS) entregados</v>
      </c>
      <c r="K10" s="17">
        <f t="shared" si="0"/>
        <v>0</v>
      </c>
      <c r="L10" s="30">
        <f t="shared" si="0"/>
        <v>7885</v>
      </c>
      <c r="M10" s="54">
        <f t="shared" si="0"/>
        <v>2020110010217</v>
      </c>
      <c r="N10" s="30" t="str">
        <f t="shared" si="0"/>
        <v>Aportes para los creadores y gestores culturales de Bogotá</v>
      </c>
      <c r="O10" s="30">
        <f t="shared" si="0"/>
        <v>1</v>
      </c>
      <c r="P10" s="30" t="str">
        <f t="shared" si="0"/>
        <v>Entregar el 100% de los recursos previstos para Beneficios Económico Periódicos (BEPS)</v>
      </c>
      <c r="Q10" s="30" t="s">
        <v>68</v>
      </c>
      <c r="R10" s="55">
        <f t="shared" ref="R10:U10" si="1">+R9</f>
        <v>1</v>
      </c>
      <c r="S10" s="55">
        <f t="shared" si="1"/>
        <v>1</v>
      </c>
      <c r="T10" s="56">
        <f t="shared" si="1"/>
        <v>1.0349999999999999</v>
      </c>
      <c r="U10" s="55">
        <f t="shared" si="1"/>
        <v>1</v>
      </c>
      <c r="V10" s="55">
        <v>1</v>
      </c>
      <c r="W10" s="55">
        <f>+W9</f>
        <v>1</v>
      </c>
      <c r="X10" s="55"/>
      <c r="Y10" s="55">
        <f>+Y9</f>
        <v>1</v>
      </c>
      <c r="Z10" s="55"/>
      <c r="AA10" s="55">
        <f>+AA9</f>
        <v>1</v>
      </c>
      <c r="AB10" s="55"/>
      <c r="AC10" s="75">
        <f t="shared" ref="AC10" si="2">AC9</f>
        <v>0</v>
      </c>
      <c r="AD10" s="75">
        <f>+AD9</f>
        <v>0</v>
      </c>
      <c r="AE10" s="94" t="e">
        <f>AD10/AC10</f>
        <v>#DIV/0!</v>
      </c>
      <c r="AF10" s="75">
        <f t="shared" ref="AF10:AG10" si="3">AF9</f>
        <v>0.15</v>
      </c>
      <c r="AG10" s="109">
        <f t="shared" si="3"/>
        <v>0.22</v>
      </c>
      <c r="AH10" s="94">
        <f>AG10/AF10</f>
        <v>1.4666666666666668</v>
      </c>
      <c r="AI10" s="75">
        <f t="shared" ref="AI10" si="4">AI9</f>
        <v>0.15</v>
      </c>
      <c r="AJ10" s="75">
        <f>+AJ9</f>
        <v>0.22</v>
      </c>
      <c r="AK10" s="94">
        <f>+AK9</f>
        <v>1.4666666666666668</v>
      </c>
      <c r="AL10" s="19">
        <f t="shared" ref="AL10" si="5">AL9</f>
        <v>0.15</v>
      </c>
      <c r="AM10" s="19">
        <f>AM9</f>
        <v>0.22</v>
      </c>
      <c r="AN10" s="19">
        <f>AM10/AL10</f>
        <v>1.4666666666666668</v>
      </c>
      <c r="AO10" s="19">
        <f t="shared" ref="AO10" si="6">AO9</f>
        <v>0.15</v>
      </c>
      <c r="AP10" s="19"/>
      <c r="AQ10" s="19"/>
      <c r="AR10" s="19">
        <f t="shared" ref="AR10" si="7">AR9</f>
        <v>0.15</v>
      </c>
      <c r="AS10" s="19"/>
      <c r="AT10" s="19"/>
      <c r="AU10" s="19">
        <f t="shared" ref="AU10" si="8">AU9</f>
        <v>0.65</v>
      </c>
      <c r="AV10" s="19"/>
      <c r="AW10" s="19"/>
      <c r="AX10" s="19">
        <f t="shared" ref="AX10" si="9">AX9</f>
        <v>0.65</v>
      </c>
      <c r="AY10" s="19"/>
      <c r="AZ10" s="19"/>
      <c r="BA10" s="19">
        <f t="shared" ref="BA10" si="10">BA9</f>
        <v>0.65</v>
      </c>
      <c r="BB10" s="19"/>
      <c r="BC10" s="19"/>
      <c r="BD10" s="19">
        <f t="shared" ref="BD10" si="11">BD9</f>
        <v>0.65</v>
      </c>
      <c r="BE10" s="19"/>
      <c r="BF10" s="19"/>
      <c r="BG10" s="19">
        <f t="shared" ref="BG10" si="12">BG9</f>
        <v>0.65</v>
      </c>
      <c r="BH10" s="19"/>
      <c r="BI10" s="19"/>
      <c r="BJ10" s="19">
        <f t="shared" ref="BJ10" si="13">BJ9</f>
        <v>1</v>
      </c>
      <c r="BK10" s="19"/>
      <c r="BL10" s="19"/>
      <c r="BM10" s="126">
        <f t="shared" ref="BM10:BM12" si="14">(T10+V10+AJ10)/(S10+U10+W10)</f>
        <v>0.75166666666666682</v>
      </c>
      <c r="BN10" s="126">
        <f t="shared" ref="BN10:BN15" si="15">(T10+V10+AJ10+Z10+AB10)/(S10+U10+W10+Y10+AA10)</f>
        <v>0.45100000000000007</v>
      </c>
    </row>
    <row r="11" spans="1:66" ht="62.25" customHeight="1">
      <c r="A11" s="10">
        <v>1</v>
      </c>
      <c r="B11" s="11" t="s">
        <v>176</v>
      </c>
      <c r="C11" s="10">
        <v>1</v>
      </c>
      <c r="D11" s="11" t="s">
        <v>178</v>
      </c>
      <c r="E11" s="10">
        <v>15</v>
      </c>
      <c r="F11" s="11" t="s">
        <v>166</v>
      </c>
      <c r="G11" s="10">
        <v>101</v>
      </c>
      <c r="H11" s="11" t="s">
        <v>69</v>
      </c>
      <c r="I11" s="10">
        <v>109</v>
      </c>
      <c r="J11" s="11" t="s">
        <v>70</v>
      </c>
      <c r="K11" s="20">
        <v>0</v>
      </c>
      <c r="L11" s="20">
        <v>7880</v>
      </c>
      <c r="M11" s="21">
        <v>2020110010197</v>
      </c>
      <c r="N11" s="20" t="s">
        <v>71</v>
      </c>
      <c r="O11" s="20">
        <v>1</v>
      </c>
      <c r="P11" s="36" t="s">
        <v>72</v>
      </c>
      <c r="Q11" s="20" t="s">
        <v>68</v>
      </c>
      <c r="R11" s="21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/>
      <c r="Y11" s="22">
        <v>1</v>
      </c>
      <c r="Z11" s="22"/>
      <c r="AA11" s="22">
        <v>1</v>
      </c>
      <c r="AB11" s="22"/>
      <c r="AC11" s="31">
        <v>0.08</v>
      </c>
      <c r="AD11" s="31">
        <v>0.08</v>
      </c>
      <c r="AE11" s="99">
        <f>AD11/AC11</f>
        <v>1</v>
      </c>
      <c r="AF11" s="31">
        <v>0.15</v>
      </c>
      <c r="AG11" s="108">
        <v>0.11</v>
      </c>
      <c r="AH11" s="99">
        <f>AG11/AF11</f>
        <v>0.73333333333333339</v>
      </c>
      <c r="AI11" s="31">
        <v>0.24</v>
      </c>
      <c r="AJ11" s="108">
        <v>0.2</v>
      </c>
      <c r="AK11" s="99">
        <f>AJ11/AI11</f>
        <v>0.83333333333333337</v>
      </c>
      <c r="AL11" s="24">
        <v>0.32</v>
      </c>
      <c r="AM11" s="31">
        <v>0.28000000000000003</v>
      </c>
      <c r="AN11" s="14">
        <f>AM11/AL11</f>
        <v>0.87500000000000011</v>
      </c>
      <c r="AO11" s="24">
        <v>0.4</v>
      </c>
      <c r="AP11" s="10"/>
      <c r="AQ11" s="10"/>
      <c r="AR11" s="24">
        <v>0.48</v>
      </c>
      <c r="AS11" s="10"/>
      <c r="AT11" s="10"/>
      <c r="AU11" s="10">
        <v>0.56000000000000005</v>
      </c>
      <c r="AV11" s="24"/>
      <c r="AW11" s="14"/>
      <c r="AX11" s="10">
        <v>0.67</v>
      </c>
      <c r="AY11" s="10"/>
      <c r="AZ11" s="10"/>
      <c r="BA11" s="10">
        <v>0.75</v>
      </c>
      <c r="BB11" s="10"/>
      <c r="BC11" s="10"/>
      <c r="BD11" s="10">
        <v>0.83</v>
      </c>
      <c r="BE11" s="10"/>
      <c r="BF11" s="10"/>
      <c r="BG11" s="10">
        <v>0.91</v>
      </c>
      <c r="BH11" s="10"/>
      <c r="BI11" s="10"/>
      <c r="BJ11" s="10">
        <v>1</v>
      </c>
      <c r="BK11" s="10"/>
      <c r="BL11" s="10"/>
      <c r="BM11" s="51">
        <f t="shared" si="14"/>
        <v>0.73333333333333339</v>
      </c>
      <c r="BN11" s="51">
        <f t="shared" si="15"/>
        <v>0.44000000000000006</v>
      </c>
    </row>
    <row r="12" spans="1:66" ht="99" customHeight="1">
      <c r="A12" s="17">
        <f t="shared" ref="A12:J12" si="16">+A11</f>
        <v>1</v>
      </c>
      <c r="B12" s="17" t="str">
        <f t="shared" si="16"/>
        <v>Hacer un nuevo contrato social con igualdad de oportunidades para la inclusión social, productiva
y política</v>
      </c>
      <c r="C12" s="17">
        <f t="shared" si="16"/>
        <v>1</v>
      </c>
      <c r="D12" s="17" t="str">
        <f t="shared" si="16"/>
        <v>Oportunidades de educación, salud y cultura para mujeres, jóvenes, niños, niñas y adolescentes</v>
      </c>
      <c r="E12" s="17">
        <f t="shared" si="16"/>
        <v>15</v>
      </c>
      <c r="F12" s="17" t="str">
        <f t="shared" si="16"/>
        <v>Plan Distrital de Lectura, Escritura y oralidad: Leer para la vid</v>
      </c>
      <c r="G12" s="17">
        <f t="shared" si="16"/>
        <v>101</v>
      </c>
      <c r="H12" s="17" t="str">
        <f t="shared" si="16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2" s="17">
        <f t="shared" si="16"/>
        <v>109</v>
      </c>
      <c r="J12" s="17" t="str">
        <f t="shared" si="16"/>
        <v>Número de sistemas distritales de bibliotecas y espacios no convencionales creados</v>
      </c>
      <c r="K12" s="17">
        <v>0</v>
      </c>
      <c r="L12" s="30">
        <f t="shared" ref="L12:U12" si="17">+L11</f>
        <v>7880</v>
      </c>
      <c r="M12" s="54">
        <f t="shared" si="17"/>
        <v>2020110010197</v>
      </c>
      <c r="N12" s="30" t="str">
        <f t="shared" si="17"/>
        <v>Fortalecimiento de la inclusión a la Cultura Escrita de todos los habitantes de Bogotá.</v>
      </c>
      <c r="O12" s="30">
        <f t="shared" si="17"/>
        <v>1</v>
      </c>
      <c r="P12" s="30" t="str">
        <f t="shared" si="17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2" s="30" t="str">
        <f t="shared" si="17"/>
        <v>CONSTANTE</v>
      </c>
      <c r="R12" s="54">
        <f t="shared" si="17"/>
        <v>1</v>
      </c>
      <c r="S12" s="57">
        <f t="shared" si="17"/>
        <v>1</v>
      </c>
      <c r="T12" s="57">
        <f t="shared" si="17"/>
        <v>1</v>
      </c>
      <c r="U12" s="57">
        <f t="shared" si="17"/>
        <v>1</v>
      </c>
      <c r="V12" s="57">
        <v>1</v>
      </c>
      <c r="W12" s="57">
        <f>+W11</f>
        <v>1</v>
      </c>
      <c r="X12" s="57"/>
      <c r="Y12" s="57">
        <f>+Y11</f>
        <v>1</v>
      </c>
      <c r="Z12" s="57"/>
      <c r="AA12" s="57">
        <f>+AA11</f>
        <v>1</v>
      </c>
      <c r="AB12" s="57"/>
      <c r="AC12" s="75">
        <f t="shared" ref="AC12:AD12" si="18">+AC11</f>
        <v>0.08</v>
      </c>
      <c r="AD12" s="75">
        <f t="shared" si="18"/>
        <v>0.08</v>
      </c>
      <c r="AE12" s="94">
        <f>AD12/AC12</f>
        <v>1</v>
      </c>
      <c r="AF12" s="75">
        <f t="shared" ref="AF12:AG12" si="19">+AF11</f>
        <v>0.15</v>
      </c>
      <c r="AG12" s="109">
        <f t="shared" si="19"/>
        <v>0.11</v>
      </c>
      <c r="AH12" s="94">
        <f>AG12/AF12</f>
        <v>0.73333333333333339</v>
      </c>
      <c r="AI12" s="75">
        <f t="shared" ref="AI12:AJ12" si="20">+AI11</f>
        <v>0.24</v>
      </c>
      <c r="AJ12" s="109">
        <f t="shared" si="20"/>
        <v>0.2</v>
      </c>
      <c r="AK12" s="94">
        <f>AJ12/AI12</f>
        <v>0.83333333333333337</v>
      </c>
      <c r="AL12" s="34">
        <f t="shared" ref="AL12" si="21">+AL11</f>
        <v>0.32</v>
      </c>
      <c r="AM12" s="75">
        <f>+AM11</f>
        <v>0.28000000000000003</v>
      </c>
      <c r="AN12" s="33">
        <f>+AN11</f>
        <v>0.87500000000000011</v>
      </c>
      <c r="AO12" s="34">
        <f t="shared" ref="AO12" si="22">+AO11</f>
        <v>0.4</v>
      </c>
      <c r="AP12" s="17"/>
      <c r="AQ12" s="17"/>
      <c r="AR12" s="34">
        <f t="shared" ref="AR12" si="23">+AR11</f>
        <v>0.48</v>
      </c>
      <c r="AS12" s="17"/>
      <c r="AT12" s="17"/>
      <c r="AU12" s="17">
        <f t="shared" ref="AU12" si="24">+AU11</f>
        <v>0.56000000000000005</v>
      </c>
      <c r="AV12" s="17"/>
      <c r="AW12" s="17"/>
      <c r="AX12" s="17">
        <f t="shared" ref="AX12" si="25">+AX11</f>
        <v>0.67</v>
      </c>
      <c r="AY12" s="17"/>
      <c r="AZ12" s="17"/>
      <c r="BA12" s="17">
        <f t="shared" ref="BA12" si="26">+BA11</f>
        <v>0.75</v>
      </c>
      <c r="BB12" s="17"/>
      <c r="BC12" s="17"/>
      <c r="BD12" s="17">
        <f t="shared" ref="BD12" si="27">+BD11</f>
        <v>0.83</v>
      </c>
      <c r="BE12" s="17"/>
      <c r="BF12" s="17"/>
      <c r="BG12" s="17">
        <f t="shared" ref="BG12" si="28">+BG11</f>
        <v>0.91</v>
      </c>
      <c r="BH12" s="17"/>
      <c r="BI12" s="17"/>
      <c r="BJ12" s="17">
        <f t="shared" ref="BJ12" si="29">+BJ11</f>
        <v>1</v>
      </c>
      <c r="BK12" s="17"/>
      <c r="BL12" s="17"/>
      <c r="BM12" s="126">
        <f t="shared" si="14"/>
        <v>0.73333333333333339</v>
      </c>
      <c r="BN12" s="126">
        <f t="shared" si="15"/>
        <v>0.44000000000000006</v>
      </c>
    </row>
    <row r="13" spans="1:66" ht="62.25" customHeight="1">
      <c r="A13" s="10">
        <v>1</v>
      </c>
      <c r="B13" s="11" t="s">
        <v>176</v>
      </c>
      <c r="C13" s="10">
        <v>1</v>
      </c>
      <c r="D13" s="11" t="s">
        <v>178</v>
      </c>
      <c r="E13" s="10">
        <v>15</v>
      </c>
      <c r="F13" s="11" t="s">
        <v>167</v>
      </c>
      <c r="G13" s="10">
        <v>102</v>
      </c>
      <c r="H13" s="11" t="s">
        <v>73</v>
      </c>
      <c r="I13" s="10">
        <v>110</v>
      </c>
      <c r="J13" s="11" t="s">
        <v>74</v>
      </c>
      <c r="K13" s="10">
        <v>0</v>
      </c>
      <c r="L13" s="20">
        <v>7880</v>
      </c>
      <c r="M13" s="21">
        <v>2020110010197</v>
      </c>
      <c r="N13" s="20" t="s">
        <v>71</v>
      </c>
      <c r="O13" s="20">
        <v>2</v>
      </c>
      <c r="P13" s="36" t="s">
        <v>73</v>
      </c>
      <c r="Q13" s="20" t="s">
        <v>75</v>
      </c>
      <c r="R13" s="21">
        <v>1</v>
      </c>
      <c r="S13" s="58">
        <v>0.1</v>
      </c>
      <c r="T13" s="58">
        <v>0.1</v>
      </c>
      <c r="U13" s="58">
        <v>0.5</v>
      </c>
      <c r="V13" s="58">
        <v>0.5</v>
      </c>
      <c r="W13" s="58">
        <v>0.9</v>
      </c>
      <c r="X13" s="58"/>
      <c r="Y13" s="58">
        <v>1</v>
      </c>
      <c r="Z13" s="58"/>
      <c r="AA13" s="58">
        <v>1</v>
      </c>
      <c r="AB13" s="58"/>
      <c r="AC13" s="31">
        <v>0.5</v>
      </c>
      <c r="AD13" s="31">
        <v>0.5</v>
      </c>
      <c r="AE13" s="99">
        <f>AD13/AC13</f>
        <v>1</v>
      </c>
      <c r="AF13" s="31">
        <v>0.56999999999999995</v>
      </c>
      <c r="AG13" s="108">
        <v>0.53</v>
      </c>
      <c r="AH13" s="99">
        <f>AG13/AF13</f>
        <v>0.92982456140350889</v>
      </c>
      <c r="AI13" s="31">
        <v>0.67</v>
      </c>
      <c r="AJ13" s="108">
        <v>0.65</v>
      </c>
      <c r="AK13" s="99">
        <f>AJ13/AI13</f>
        <v>0.97014925373134331</v>
      </c>
      <c r="AL13" s="24">
        <v>0.8</v>
      </c>
      <c r="AM13" s="31">
        <v>0.66</v>
      </c>
      <c r="AN13" s="14">
        <f>AM13/AL13</f>
        <v>0.82499999999999996</v>
      </c>
      <c r="AO13" s="24">
        <v>0.85</v>
      </c>
      <c r="AP13" s="10"/>
      <c r="AQ13" s="10"/>
      <c r="AR13" s="24">
        <v>0.85</v>
      </c>
      <c r="AS13" s="10"/>
      <c r="AT13" s="10"/>
      <c r="AU13" s="10">
        <v>0.85</v>
      </c>
      <c r="AV13" s="24"/>
      <c r="AW13" s="14"/>
      <c r="AX13" s="10">
        <v>0.86</v>
      </c>
      <c r="AY13" s="10"/>
      <c r="AZ13" s="10"/>
      <c r="BA13" s="10">
        <v>0.87</v>
      </c>
      <c r="BB13" s="10"/>
      <c r="BC13" s="10"/>
      <c r="BD13" s="10">
        <v>0.88</v>
      </c>
      <c r="BE13" s="10"/>
      <c r="BF13" s="10"/>
      <c r="BG13" s="10">
        <v>0.89</v>
      </c>
      <c r="BH13" s="10"/>
      <c r="BI13" s="10"/>
      <c r="BJ13" s="24">
        <v>0.9</v>
      </c>
      <c r="BK13" s="10"/>
      <c r="BL13" s="10"/>
      <c r="BM13" s="51">
        <f>(AJ13)/(+W13)</f>
        <v>0.72222222222222221</v>
      </c>
      <c r="BN13" s="51">
        <f>(AJ13+Z13+AB13)/(AA13)</f>
        <v>0.65</v>
      </c>
    </row>
    <row r="14" spans="1:66" ht="86.25" customHeight="1">
      <c r="A14" s="17">
        <f t="shared" ref="A14:U14" si="30">+A13</f>
        <v>1</v>
      </c>
      <c r="B14" s="17" t="str">
        <f t="shared" si="30"/>
        <v>Hacer un nuevo contrato social con igualdad de oportunidades para la inclusión social, productiva
y política</v>
      </c>
      <c r="C14" s="17">
        <f t="shared" si="30"/>
        <v>1</v>
      </c>
      <c r="D14" s="17" t="str">
        <f t="shared" si="30"/>
        <v>Oportunidades de educación, salud y cultura para mujeres, jóvenes, niños, niñas y adolescentes</v>
      </c>
      <c r="E14" s="17">
        <f t="shared" si="30"/>
        <v>15</v>
      </c>
      <c r="F14" s="17" t="str">
        <f t="shared" si="30"/>
        <v>Plan Distrital de Lectura, Escritura y oralidad: Leer para la vida</v>
      </c>
      <c r="G14" s="17">
        <f t="shared" si="30"/>
        <v>102</v>
      </c>
      <c r="H14" s="17" t="str">
        <f t="shared" si="30"/>
        <v>Formular 1 política distrital de lectura, escritura y bibliotecas y otros espacios de circulación del libro</v>
      </c>
      <c r="I14" s="17">
        <f t="shared" si="30"/>
        <v>110</v>
      </c>
      <c r="J14" s="17" t="str">
        <f t="shared" si="30"/>
        <v>Número de políticas de lectura, escritura y bibliotecas formuladas</v>
      </c>
      <c r="K14" s="17">
        <f t="shared" si="30"/>
        <v>0</v>
      </c>
      <c r="L14" s="30">
        <f t="shared" si="30"/>
        <v>7880</v>
      </c>
      <c r="M14" s="54">
        <f t="shared" si="30"/>
        <v>2020110010197</v>
      </c>
      <c r="N14" s="30" t="str">
        <f t="shared" si="30"/>
        <v>Fortalecimiento de la inclusión a la Cultura Escrita de todos los habitantes de Bogotá.</v>
      </c>
      <c r="O14" s="30">
        <f t="shared" si="30"/>
        <v>2</v>
      </c>
      <c r="P14" s="30" t="str">
        <f t="shared" si="30"/>
        <v>Formular 1 política distrital de lectura, escritura y bibliotecas y otros espacios de circulación del libro</v>
      </c>
      <c r="Q14" s="30" t="str">
        <f t="shared" si="30"/>
        <v>CRECIENTE</v>
      </c>
      <c r="R14" s="54">
        <f t="shared" si="30"/>
        <v>1</v>
      </c>
      <c r="S14" s="59">
        <f t="shared" si="30"/>
        <v>0.1</v>
      </c>
      <c r="T14" s="59">
        <f t="shared" si="30"/>
        <v>0.1</v>
      </c>
      <c r="U14" s="59">
        <f t="shared" si="30"/>
        <v>0.5</v>
      </c>
      <c r="V14" s="59">
        <v>0.5</v>
      </c>
      <c r="W14" s="59">
        <f>+W13</f>
        <v>0.9</v>
      </c>
      <c r="X14" s="59"/>
      <c r="Y14" s="59">
        <f>+Y13</f>
        <v>1</v>
      </c>
      <c r="Z14" s="59"/>
      <c r="AA14" s="59">
        <f>+AA13</f>
        <v>1</v>
      </c>
      <c r="AB14" s="59"/>
      <c r="AC14" s="75">
        <f>+AC13</f>
        <v>0.5</v>
      </c>
      <c r="AD14" s="75">
        <f>+AD13</f>
        <v>0.5</v>
      </c>
      <c r="AE14" s="94">
        <f>AE13</f>
        <v>1</v>
      </c>
      <c r="AF14" s="75">
        <f>+AF13</f>
        <v>0.56999999999999995</v>
      </c>
      <c r="AG14" s="109">
        <f>+AG13</f>
        <v>0.53</v>
      </c>
      <c r="AH14" s="94">
        <f>+AH13</f>
        <v>0.92982456140350889</v>
      </c>
      <c r="AI14" s="75">
        <f>+AI13</f>
        <v>0.67</v>
      </c>
      <c r="AJ14" s="109">
        <f>+AJ13</f>
        <v>0.65</v>
      </c>
      <c r="AK14" s="94">
        <f>AK13</f>
        <v>0.97014925373134331</v>
      </c>
      <c r="AL14" s="34">
        <f>+AL13</f>
        <v>0.8</v>
      </c>
      <c r="AM14" s="75">
        <f>+AM13</f>
        <v>0.66</v>
      </c>
      <c r="AN14" s="33">
        <f>+AN13</f>
        <v>0.82499999999999996</v>
      </c>
      <c r="AO14" s="34">
        <f t="shared" ref="AO14" si="31">+AO13</f>
        <v>0.85</v>
      </c>
      <c r="AP14" s="17"/>
      <c r="AQ14" s="17"/>
      <c r="AR14" s="34">
        <f t="shared" ref="AR14" si="32">+AR13</f>
        <v>0.85</v>
      </c>
      <c r="AS14" s="17"/>
      <c r="AT14" s="17"/>
      <c r="AU14" s="17">
        <f>+AU13</f>
        <v>0.85</v>
      </c>
      <c r="AV14" s="17"/>
      <c r="AW14" s="17"/>
      <c r="AX14" s="17">
        <f t="shared" ref="AX14" si="33">+AX13</f>
        <v>0.86</v>
      </c>
      <c r="AY14" s="17"/>
      <c r="AZ14" s="17"/>
      <c r="BA14" s="17">
        <f t="shared" ref="BA14" si="34">+BA13</f>
        <v>0.87</v>
      </c>
      <c r="BB14" s="17"/>
      <c r="BC14" s="17"/>
      <c r="BD14" s="17">
        <f>+BD13</f>
        <v>0.88</v>
      </c>
      <c r="BE14" s="17"/>
      <c r="BF14" s="17"/>
      <c r="BG14" s="17">
        <f t="shared" ref="BG14" si="35">+BG13</f>
        <v>0.89</v>
      </c>
      <c r="BH14" s="17"/>
      <c r="BI14" s="17"/>
      <c r="BJ14" s="17">
        <f t="shared" ref="BJ14" si="36">+BJ13</f>
        <v>0.9</v>
      </c>
      <c r="BK14" s="17"/>
      <c r="BL14" s="17"/>
      <c r="BM14" s="126">
        <f>(AJ14)/(+W14)</f>
        <v>0.72222222222222221</v>
      </c>
      <c r="BN14" s="126">
        <f>(AJ14+Z14+AB14)/(AA14)</f>
        <v>0.65</v>
      </c>
    </row>
    <row r="15" spans="1:66" ht="75.75" customHeight="1">
      <c r="A15" s="10">
        <v>1</v>
      </c>
      <c r="B15" s="11" t="s">
        <v>176</v>
      </c>
      <c r="C15" s="10">
        <v>1</v>
      </c>
      <c r="D15" s="11" t="s">
        <v>178</v>
      </c>
      <c r="E15" s="10">
        <v>15</v>
      </c>
      <c r="F15" s="11" t="s">
        <v>166</v>
      </c>
      <c r="G15" s="10">
        <v>103</v>
      </c>
      <c r="H15" s="11" t="s">
        <v>76</v>
      </c>
      <c r="I15" s="10">
        <v>111</v>
      </c>
      <c r="J15" s="11" t="s">
        <v>77</v>
      </c>
      <c r="K15" s="10">
        <v>8</v>
      </c>
      <c r="L15" s="20">
        <v>7880</v>
      </c>
      <c r="M15" s="21">
        <v>2020110010197</v>
      </c>
      <c r="N15" s="20" t="s">
        <v>71</v>
      </c>
      <c r="O15" s="20">
        <v>3</v>
      </c>
      <c r="P15" s="36" t="s">
        <v>78</v>
      </c>
      <c r="Q15" s="20" t="s">
        <v>79</v>
      </c>
      <c r="R15" s="21">
        <v>5</v>
      </c>
      <c r="S15" s="22">
        <v>0</v>
      </c>
      <c r="T15" s="22">
        <v>0</v>
      </c>
      <c r="U15" s="22">
        <v>2</v>
      </c>
      <c r="V15" s="22">
        <v>2</v>
      </c>
      <c r="W15" s="22">
        <v>1</v>
      </c>
      <c r="X15" s="22"/>
      <c r="Y15" s="22">
        <v>1</v>
      </c>
      <c r="Z15" s="22"/>
      <c r="AA15" s="22">
        <v>1</v>
      </c>
      <c r="AB15" s="22"/>
      <c r="AC15" s="31">
        <v>0.1</v>
      </c>
      <c r="AD15" s="31">
        <v>0</v>
      </c>
      <c r="AE15" s="99">
        <f>AD15/AC15</f>
        <v>0</v>
      </c>
      <c r="AF15" s="31">
        <v>0.3</v>
      </c>
      <c r="AG15" s="108">
        <v>0.15</v>
      </c>
      <c r="AH15" s="99">
        <f>AG15/AF15</f>
        <v>0.5</v>
      </c>
      <c r="AI15" s="31">
        <v>0.3</v>
      </c>
      <c r="AJ15" s="108">
        <v>0.35</v>
      </c>
      <c r="AK15" s="99">
        <f>AJ15/AI15</f>
        <v>1.1666666666666667</v>
      </c>
      <c r="AL15" s="24">
        <v>1</v>
      </c>
      <c r="AM15" s="31">
        <v>0.95</v>
      </c>
      <c r="AN15" s="14">
        <f>AM15/AL15</f>
        <v>0.95</v>
      </c>
      <c r="AO15" s="24">
        <v>1</v>
      </c>
      <c r="AP15" s="10"/>
      <c r="AQ15" s="10"/>
      <c r="AR15" s="24">
        <v>1</v>
      </c>
      <c r="AS15" s="10"/>
      <c r="AT15" s="10"/>
      <c r="AU15" s="24">
        <v>1</v>
      </c>
      <c r="AV15" s="24"/>
      <c r="AW15" s="14"/>
      <c r="AX15" s="24">
        <v>1</v>
      </c>
      <c r="AY15" s="24"/>
      <c r="AZ15" s="14"/>
      <c r="BA15" s="24">
        <v>1</v>
      </c>
      <c r="BB15" s="10"/>
      <c r="BC15" s="10"/>
      <c r="BD15" s="24">
        <v>1</v>
      </c>
      <c r="BE15" s="10"/>
      <c r="BF15" s="10"/>
      <c r="BG15" s="24">
        <v>1</v>
      </c>
      <c r="BH15" s="10"/>
      <c r="BI15" s="10"/>
      <c r="BJ15" s="24">
        <v>1</v>
      </c>
      <c r="BK15" s="10"/>
      <c r="BL15" s="10"/>
      <c r="BM15" s="51">
        <f>(T15+V15+AJ15)/(S15+U15+W15)</f>
        <v>0.78333333333333333</v>
      </c>
      <c r="BN15" s="51">
        <f t="shared" si="15"/>
        <v>0.47000000000000003</v>
      </c>
    </row>
    <row r="16" spans="1:66" ht="96" customHeight="1">
      <c r="A16" s="17">
        <f t="shared" ref="A16:U16" si="37">+A15</f>
        <v>1</v>
      </c>
      <c r="B16" s="17" t="str">
        <f t="shared" si="37"/>
        <v>Hacer un nuevo contrato social con igualdad de oportunidades para la inclusión social, productiva
y política</v>
      </c>
      <c r="C16" s="17">
        <f t="shared" si="37"/>
        <v>1</v>
      </c>
      <c r="D16" s="17" t="str">
        <f t="shared" si="37"/>
        <v>Oportunidades de educación, salud y cultura para mujeres, jóvenes, niños, niñas y adolescentes</v>
      </c>
      <c r="E16" s="17">
        <f t="shared" si="37"/>
        <v>15</v>
      </c>
      <c r="F16" s="17" t="str">
        <f t="shared" si="37"/>
        <v>Plan Distrital de Lectura, Escritura y oralidad: Leer para la vid</v>
      </c>
      <c r="G16" s="17">
        <f t="shared" si="37"/>
        <v>103</v>
      </c>
      <c r="H16" s="17" t="str">
        <f t="shared" si="37"/>
        <v>Promover 16 espacios y/o eventos de valoración social del libro, la lectura y la literatura en la ciudad.</v>
      </c>
      <c r="I16" s="17">
        <f t="shared" si="37"/>
        <v>111</v>
      </c>
      <c r="J16" s="17" t="str">
        <f t="shared" si="37"/>
        <v>Número de espacios y/o eventos de valoración social del libro, la lectura y la escritura promovidos</v>
      </c>
      <c r="K16" s="17">
        <f t="shared" si="37"/>
        <v>8</v>
      </c>
      <c r="L16" s="30">
        <f t="shared" si="37"/>
        <v>7880</v>
      </c>
      <c r="M16" s="54">
        <f t="shared" si="37"/>
        <v>2020110010197</v>
      </c>
      <c r="N16" s="30" t="str">
        <f t="shared" si="37"/>
        <v>Fortalecimiento de la inclusión a la Cultura Escrita de todos los habitantes de Bogotá.</v>
      </c>
      <c r="O16" s="30">
        <f t="shared" si="37"/>
        <v>3</v>
      </c>
      <c r="P16" s="30" t="str">
        <f t="shared" si="37"/>
        <v>Promover 5 espacios y/o eventos de valoración social del libro, la lectura y la literatura en la ciudad.</v>
      </c>
      <c r="Q16" s="30" t="str">
        <f t="shared" si="37"/>
        <v>SUMA</v>
      </c>
      <c r="R16" s="54">
        <f t="shared" si="37"/>
        <v>5</v>
      </c>
      <c r="S16" s="57">
        <f t="shared" si="37"/>
        <v>0</v>
      </c>
      <c r="T16" s="57">
        <f t="shared" si="37"/>
        <v>0</v>
      </c>
      <c r="U16" s="57">
        <f t="shared" si="37"/>
        <v>2</v>
      </c>
      <c r="V16" s="57">
        <v>2</v>
      </c>
      <c r="W16" s="57">
        <f>+W15</f>
        <v>1</v>
      </c>
      <c r="X16" s="57"/>
      <c r="Y16" s="57">
        <f>+Y15</f>
        <v>1</v>
      </c>
      <c r="Z16" s="57"/>
      <c r="AA16" s="57">
        <f>+AA15</f>
        <v>1</v>
      </c>
      <c r="AB16" s="57"/>
      <c r="AC16" s="75">
        <f t="shared" ref="AC16" si="38">+AC15</f>
        <v>0.1</v>
      </c>
      <c r="AD16" s="75">
        <f>+AD15</f>
        <v>0</v>
      </c>
      <c r="AE16" s="17">
        <f t="shared" ref="AE16:AL16" si="39">+AE15</f>
        <v>0</v>
      </c>
      <c r="AF16" s="75">
        <f t="shared" si="39"/>
        <v>0.3</v>
      </c>
      <c r="AG16" s="109">
        <f t="shared" si="39"/>
        <v>0.15</v>
      </c>
      <c r="AH16" s="94">
        <f t="shared" si="39"/>
        <v>0.5</v>
      </c>
      <c r="AI16" s="75">
        <f t="shared" si="39"/>
        <v>0.3</v>
      </c>
      <c r="AJ16" s="75">
        <f t="shared" si="39"/>
        <v>0.35</v>
      </c>
      <c r="AK16" s="94">
        <f t="shared" si="39"/>
        <v>1.1666666666666667</v>
      </c>
      <c r="AL16" s="17">
        <f t="shared" si="39"/>
        <v>1</v>
      </c>
      <c r="AM16" s="75">
        <f>+AM15</f>
        <v>0.95</v>
      </c>
      <c r="AN16" s="33">
        <f>AN15</f>
        <v>0.95</v>
      </c>
      <c r="AO16" s="34">
        <f t="shared" ref="AO16" si="40">+AO15</f>
        <v>1</v>
      </c>
      <c r="AP16" s="17"/>
      <c r="AQ16" s="17"/>
      <c r="AR16" s="34">
        <f t="shared" ref="AR16" si="41">+AR15</f>
        <v>1</v>
      </c>
      <c r="AS16" s="17"/>
      <c r="AT16" s="17"/>
      <c r="AU16" s="34">
        <f t="shared" ref="AU16" si="42">+AU15</f>
        <v>1</v>
      </c>
      <c r="AV16" s="17"/>
      <c r="AW16" s="17"/>
      <c r="AX16" s="34">
        <f t="shared" ref="AX16" si="43">+AX15</f>
        <v>1</v>
      </c>
      <c r="AY16" s="17"/>
      <c r="AZ16" s="17"/>
      <c r="BA16" s="34">
        <f t="shared" ref="BA16" si="44">+BA15</f>
        <v>1</v>
      </c>
      <c r="BB16" s="17"/>
      <c r="BC16" s="17"/>
      <c r="BD16" s="34">
        <f t="shared" ref="BD16" si="45">+BD15</f>
        <v>1</v>
      </c>
      <c r="BE16" s="17"/>
      <c r="BF16" s="17"/>
      <c r="BG16" s="34">
        <f t="shared" ref="BG16" si="46">+BG15</f>
        <v>1</v>
      </c>
      <c r="BH16" s="17"/>
      <c r="BI16" s="17"/>
      <c r="BJ16" s="34">
        <f t="shared" ref="BJ16" si="47">+BJ15</f>
        <v>1</v>
      </c>
      <c r="BK16" s="17"/>
      <c r="BL16" s="17"/>
      <c r="BM16" s="126">
        <f t="shared" ref="BM16" si="48">(T16+V16+AJ16)/(S16+U16+W16)</f>
        <v>0.78333333333333333</v>
      </c>
      <c r="BN16" s="126">
        <f t="shared" ref="BN16" si="49">(T16+V16+AJ16+Z16+AB16)/(S16+U16+W16+Y16+AA16)</f>
        <v>0.47000000000000003</v>
      </c>
    </row>
    <row r="17" spans="1:66" ht="78" customHeight="1">
      <c r="A17" s="10">
        <v>1</v>
      </c>
      <c r="B17" s="11" t="s">
        <v>176</v>
      </c>
      <c r="C17" s="10">
        <v>3</v>
      </c>
      <c r="D17" s="11" t="s">
        <v>179</v>
      </c>
      <c r="E17" s="10">
        <v>20</v>
      </c>
      <c r="F17" s="11" t="s">
        <v>168</v>
      </c>
      <c r="G17" s="10">
        <v>136</v>
      </c>
      <c r="H17" s="11" t="s">
        <v>80</v>
      </c>
      <c r="I17" s="10">
        <v>148</v>
      </c>
      <c r="J17" s="11" t="s">
        <v>81</v>
      </c>
      <c r="K17" s="20">
        <v>0</v>
      </c>
      <c r="L17" s="20">
        <v>7884</v>
      </c>
      <c r="M17" s="21">
        <v>2020110010214</v>
      </c>
      <c r="N17" s="20" t="s">
        <v>82</v>
      </c>
      <c r="O17" s="20">
        <v>1</v>
      </c>
      <c r="P17" s="124" t="s">
        <v>186</v>
      </c>
      <c r="Q17" s="20" t="s">
        <v>79</v>
      </c>
      <c r="R17" s="21">
        <v>4500</v>
      </c>
      <c r="S17" s="22">
        <v>380</v>
      </c>
      <c r="T17" s="22">
        <v>380</v>
      </c>
      <c r="U17" s="22">
        <v>1000</v>
      </c>
      <c r="V17" s="22">
        <v>1032</v>
      </c>
      <c r="W17" s="22">
        <v>2080</v>
      </c>
      <c r="X17" s="22"/>
      <c r="Y17" s="22">
        <v>1440</v>
      </c>
      <c r="Z17" s="22"/>
      <c r="AA17" s="22">
        <v>568</v>
      </c>
      <c r="AB17" s="22"/>
      <c r="AC17" s="31">
        <v>90</v>
      </c>
      <c r="AD17" s="31">
        <v>427</v>
      </c>
      <c r="AE17" s="99">
        <f>AD17/AC17</f>
        <v>4.7444444444444445</v>
      </c>
      <c r="AF17" s="31">
        <v>180</v>
      </c>
      <c r="AG17" s="108">
        <v>1164</v>
      </c>
      <c r="AH17" s="99">
        <f>AG17/AF17</f>
        <v>6.4666666666666668</v>
      </c>
      <c r="AI17" s="31">
        <v>270</v>
      </c>
      <c r="AJ17" s="108">
        <v>1253</v>
      </c>
      <c r="AK17" s="99">
        <f>AJ17/AI17</f>
        <v>4.6407407407407408</v>
      </c>
      <c r="AL17" s="24">
        <v>360</v>
      </c>
      <c r="AM17" s="23">
        <v>1592</v>
      </c>
      <c r="AN17" s="14">
        <f>AM17/AL17</f>
        <v>4.4222222222222225</v>
      </c>
      <c r="AO17" s="24">
        <v>450</v>
      </c>
      <c r="AP17" s="10"/>
      <c r="AQ17" s="10"/>
      <c r="AR17" s="24">
        <v>540</v>
      </c>
      <c r="AS17" s="10"/>
      <c r="AT17" s="10"/>
      <c r="AU17" s="24">
        <v>630</v>
      </c>
      <c r="AV17" s="10"/>
      <c r="AW17" s="14"/>
      <c r="AX17" s="24">
        <v>720</v>
      </c>
      <c r="AY17" s="10"/>
      <c r="AZ17" s="14"/>
      <c r="BA17" s="24">
        <v>810</v>
      </c>
      <c r="BB17" s="10"/>
      <c r="BC17" s="14"/>
      <c r="BD17" s="24">
        <v>900</v>
      </c>
      <c r="BE17" s="10"/>
      <c r="BF17" s="14"/>
      <c r="BG17" s="24">
        <v>990</v>
      </c>
      <c r="BH17" s="10"/>
      <c r="BI17" s="14"/>
      <c r="BJ17" s="24">
        <v>1080</v>
      </c>
      <c r="BK17" s="10"/>
      <c r="BL17" s="14"/>
      <c r="BM17" s="51">
        <f>(T17+V17+AJ17)/(S17+U17+W17)</f>
        <v>0.77023121387283233</v>
      </c>
      <c r="BN17" s="51">
        <f>(T17+V17+AJ17+Z17+AB17)/(S17+U17+W17+Y17+AA17)</f>
        <v>0.48738112655449889</v>
      </c>
    </row>
    <row r="18" spans="1:66" ht="72.75" customHeight="1">
      <c r="A18" s="25">
        <v>1</v>
      </c>
      <c r="B18" s="26" t="s">
        <v>176</v>
      </c>
      <c r="C18" s="25">
        <v>3</v>
      </c>
      <c r="D18" s="26" t="s">
        <v>179</v>
      </c>
      <c r="E18" s="25">
        <v>20</v>
      </c>
      <c r="F18" s="26" t="s">
        <v>168</v>
      </c>
      <c r="G18" s="25">
        <v>136</v>
      </c>
      <c r="H18" s="26" t="s">
        <v>80</v>
      </c>
      <c r="I18" s="25">
        <v>148</v>
      </c>
      <c r="J18" s="26" t="s">
        <v>81</v>
      </c>
      <c r="K18" s="27">
        <v>0</v>
      </c>
      <c r="L18" s="27">
        <v>7884</v>
      </c>
      <c r="M18" s="60">
        <v>2020110010214</v>
      </c>
      <c r="N18" s="27" t="s">
        <v>82</v>
      </c>
      <c r="O18" s="27">
        <v>2</v>
      </c>
      <c r="P18" s="61" t="s">
        <v>83</v>
      </c>
      <c r="Q18" s="27" t="s">
        <v>79</v>
      </c>
      <c r="R18" s="60">
        <v>215</v>
      </c>
      <c r="S18" s="62">
        <v>35</v>
      </c>
      <c r="T18" s="62">
        <v>34</v>
      </c>
      <c r="U18" s="62">
        <v>46</v>
      </c>
      <c r="V18" s="62">
        <v>46</v>
      </c>
      <c r="W18" s="62">
        <v>45</v>
      </c>
      <c r="X18" s="62"/>
      <c r="Y18" s="62">
        <v>45</v>
      </c>
      <c r="Z18" s="62"/>
      <c r="AA18" s="62">
        <v>45</v>
      </c>
      <c r="AB18" s="62"/>
      <c r="AC18" s="111">
        <v>0</v>
      </c>
      <c r="AD18" s="111">
        <v>0</v>
      </c>
      <c r="AE18" s="100" t="e">
        <f>AD18/AC18</f>
        <v>#DIV/0!</v>
      </c>
      <c r="AF18" s="111">
        <v>0</v>
      </c>
      <c r="AG18" s="110">
        <v>0</v>
      </c>
      <c r="AH18" s="100" t="e">
        <f>AG18/AF18</f>
        <v>#DIV/0!</v>
      </c>
      <c r="AI18" s="111">
        <v>0</v>
      </c>
      <c r="AJ18" s="110">
        <v>0</v>
      </c>
      <c r="AK18" s="100" t="e">
        <f>AJ18/AI18</f>
        <v>#DIV/0!</v>
      </c>
      <c r="AL18" s="35">
        <v>0</v>
      </c>
      <c r="AM18" s="28">
        <v>0</v>
      </c>
      <c r="AN18" s="29" t="e">
        <f>AM18/AL18</f>
        <v>#DIV/0!</v>
      </c>
      <c r="AO18" s="35">
        <v>0</v>
      </c>
      <c r="AP18" s="25"/>
      <c r="AQ18" s="25"/>
      <c r="AR18" s="35">
        <v>0</v>
      </c>
      <c r="AS18" s="25"/>
      <c r="AT18" s="25"/>
      <c r="AU18" s="35">
        <v>45</v>
      </c>
      <c r="AV18" s="25"/>
      <c r="AW18" s="29"/>
      <c r="AX18" s="35">
        <v>45</v>
      </c>
      <c r="AY18" s="25"/>
      <c r="AZ18" s="29"/>
      <c r="BA18" s="35">
        <v>45</v>
      </c>
      <c r="BB18" s="25"/>
      <c r="BC18" s="29"/>
      <c r="BD18" s="35">
        <v>45</v>
      </c>
      <c r="BE18" s="25"/>
      <c r="BF18" s="29"/>
      <c r="BG18" s="35">
        <v>45</v>
      </c>
      <c r="BH18" s="25"/>
      <c r="BI18" s="29"/>
      <c r="BJ18" s="35">
        <v>45</v>
      </c>
      <c r="BK18" s="25"/>
      <c r="BL18" s="29"/>
      <c r="BM18" s="127">
        <f>(T18+V18+AJ18)/(S18+U18+W18)</f>
        <v>0.63492063492063489</v>
      </c>
      <c r="BN18" s="127">
        <f t="shared" ref="BN18:BN20" si="50">(T18+V18+AJ18+Z18+AB18)/(S18+U18+W18+Y18+AA18)</f>
        <v>0.37037037037037035</v>
      </c>
    </row>
    <row r="19" spans="1:66" ht="72" customHeight="1">
      <c r="A19" s="25">
        <v>1</v>
      </c>
      <c r="B19" s="26" t="s">
        <v>176</v>
      </c>
      <c r="C19" s="25">
        <v>3</v>
      </c>
      <c r="D19" s="26" t="s">
        <v>179</v>
      </c>
      <c r="E19" s="25">
        <v>20</v>
      </c>
      <c r="F19" s="26" t="s">
        <v>168</v>
      </c>
      <c r="G19" s="25">
        <v>136</v>
      </c>
      <c r="H19" s="26" t="s">
        <v>80</v>
      </c>
      <c r="I19" s="25">
        <v>148</v>
      </c>
      <c r="J19" s="26" t="s">
        <v>81</v>
      </c>
      <c r="K19" s="27">
        <v>0</v>
      </c>
      <c r="L19" s="27">
        <v>7884</v>
      </c>
      <c r="M19" s="60">
        <v>2020110010214</v>
      </c>
      <c r="N19" s="27" t="s">
        <v>82</v>
      </c>
      <c r="O19" s="27">
        <v>3</v>
      </c>
      <c r="P19" s="61" t="s">
        <v>84</v>
      </c>
      <c r="Q19" s="27" t="s">
        <v>79</v>
      </c>
      <c r="R19" s="60">
        <v>1</v>
      </c>
      <c r="S19" s="63">
        <v>0.12</v>
      </c>
      <c r="T19" s="63">
        <v>0.12</v>
      </c>
      <c r="U19" s="63">
        <v>0.25</v>
      </c>
      <c r="V19" s="63">
        <v>0.25</v>
      </c>
      <c r="W19" s="63">
        <v>0.25</v>
      </c>
      <c r="X19" s="63"/>
      <c r="Y19" s="63">
        <v>0.26</v>
      </c>
      <c r="Z19" s="63"/>
      <c r="AA19" s="63">
        <v>0.12</v>
      </c>
      <c r="AB19" s="63"/>
      <c r="AC19" s="111">
        <v>0.02</v>
      </c>
      <c r="AD19" s="111">
        <v>0.02</v>
      </c>
      <c r="AE19" s="100">
        <f>AD19/AC19</f>
        <v>1</v>
      </c>
      <c r="AF19" s="111">
        <v>0.04</v>
      </c>
      <c r="AG19" s="110">
        <v>0.04</v>
      </c>
      <c r="AH19" s="100">
        <f>AG19/AF19</f>
        <v>1</v>
      </c>
      <c r="AI19" s="111">
        <v>0.06</v>
      </c>
      <c r="AJ19" s="110">
        <v>0.06</v>
      </c>
      <c r="AK19" s="100">
        <f>AJ19/AI19</f>
        <v>1</v>
      </c>
      <c r="AL19" s="35">
        <v>0.08</v>
      </c>
      <c r="AM19" s="111">
        <v>0.08</v>
      </c>
      <c r="AN19" s="29">
        <f>AM19/AL19</f>
        <v>1</v>
      </c>
      <c r="AO19" s="35">
        <v>0.1</v>
      </c>
      <c r="AP19" s="25"/>
      <c r="AQ19" s="25"/>
      <c r="AR19" s="35">
        <v>0.13</v>
      </c>
      <c r="AS19" s="25"/>
      <c r="AT19" s="25"/>
      <c r="AU19" s="35">
        <v>0.15</v>
      </c>
      <c r="AV19" s="25"/>
      <c r="AW19" s="29"/>
      <c r="AX19" s="35">
        <v>0.17</v>
      </c>
      <c r="AY19" s="25"/>
      <c r="AZ19" s="29"/>
      <c r="BA19" s="35">
        <v>0.19</v>
      </c>
      <c r="BB19" s="25"/>
      <c r="BC19" s="29"/>
      <c r="BD19" s="35">
        <v>0.21</v>
      </c>
      <c r="BE19" s="25"/>
      <c r="BF19" s="29"/>
      <c r="BG19" s="35">
        <v>0.23</v>
      </c>
      <c r="BH19" s="25"/>
      <c r="BI19" s="29"/>
      <c r="BJ19" s="35">
        <v>0.25</v>
      </c>
      <c r="BK19" s="25"/>
      <c r="BL19" s="29"/>
      <c r="BM19" s="127">
        <f>(T19+V19+AJ19)/(S19+U19+W19)</f>
        <v>0.69354838709677413</v>
      </c>
      <c r="BN19" s="127">
        <f>(T19+V19+AJ19+Z19+AB19)/(S19+U19+W19+Y19+AA19)</f>
        <v>0.43</v>
      </c>
    </row>
    <row r="20" spans="1:66" ht="99" customHeight="1">
      <c r="A20" s="25">
        <v>1</v>
      </c>
      <c r="B20" s="26" t="s">
        <v>176</v>
      </c>
      <c r="C20" s="25">
        <v>3</v>
      </c>
      <c r="D20" s="26" t="s">
        <v>179</v>
      </c>
      <c r="E20" s="25">
        <v>20</v>
      </c>
      <c r="F20" s="26" t="s">
        <v>168</v>
      </c>
      <c r="G20" s="25">
        <v>136</v>
      </c>
      <c r="H20" s="26" t="s">
        <v>80</v>
      </c>
      <c r="I20" s="25">
        <v>148</v>
      </c>
      <c r="J20" s="26" t="s">
        <v>81</v>
      </c>
      <c r="K20" s="27"/>
      <c r="L20" s="27">
        <v>7884</v>
      </c>
      <c r="M20" s="60">
        <v>2020110010214</v>
      </c>
      <c r="N20" s="27" t="s">
        <v>82</v>
      </c>
      <c r="O20" s="27">
        <v>3</v>
      </c>
      <c r="P20" s="61" t="s">
        <v>85</v>
      </c>
      <c r="Q20" s="27" t="s">
        <v>79</v>
      </c>
      <c r="R20" s="60">
        <v>1</v>
      </c>
      <c r="S20" s="63">
        <v>0</v>
      </c>
      <c r="T20" s="63">
        <v>0</v>
      </c>
      <c r="U20" s="63">
        <v>1</v>
      </c>
      <c r="V20" s="63">
        <v>0.85</v>
      </c>
      <c r="W20" s="63">
        <v>0.15</v>
      </c>
      <c r="X20" s="63"/>
      <c r="Y20" s="63">
        <v>0</v>
      </c>
      <c r="Z20" s="63"/>
      <c r="AA20" s="63">
        <v>0</v>
      </c>
      <c r="AB20" s="63"/>
      <c r="AC20" s="111">
        <v>0.02</v>
      </c>
      <c r="AD20" s="111">
        <v>0.02</v>
      </c>
      <c r="AE20" s="100">
        <f>AD20/AC20</f>
        <v>1</v>
      </c>
      <c r="AF20" s="111">
        <v>0.05</v>
      </c>
      <c r="AG20" s="110">
        <v>0.05</v>
      </c>
      <c r="AH20" s="100">
        <f>AG20/AF20</f>
        <v>1</v>
      </c>
      <c r="AI20" s="111">
        <v>0.08</v>
      </c>
      <c r="AJ20" s="110">
        <v>0.08</v>
      </c>
      <c r="AK20" s="100">
        <f>AJ20/AI20</f>
        <v>1</v>
      </c>
      <c r="AL20" s="35">
        <v>0.1</v>
      </c>
      <c r="AM20" s="111">
        <v>0.1</v>
      </c>
      <c r="AN20" s="29">
        <f>AM20/AL20</f>
        <v>1</v>
      </c>
      <c r="AO20" s="35">
        <v>0.13</v>
      </c>
      <c r="AP20" s="25"/>
      <c r="AQ20" s="25"/>
      <c r="AR20" s="35">
        <v>0.15</v>
      </c>
      <c r="AS20" s="25"/>
      <c r="AT20" s="25"/>
      <c r="AU20" s="35">
        <v>0.15</v>
      </c>
      <c r="AV20" s="25"/>
      <c r="AW20" s="29"/>
      <c r="AX20" s="35">
        <v>0.15</v>
      </c>
      <c r="AY20" s="25"/>
      <c r="AZ20" s="29"/>
      <c r="BA20" s="35">
        <v>0.15</v>
      </c>
      <c r="BB20" s="25"/>
      <c r="BC20" s="29"/>
      <c r="BD20" s="35">
        <v>0.15</v>
      </c>
      <c r="BE20" s="25"/>
      <c r="BF20" s="29"/>
      <c r="BG20" s="35">
        <v>0.15</v>
      </c>
      <c r="BH20" s="25"/>
      <c r="BI20" s="29"/>
      <c r="BJ20" s="35">
        <v>0.15</v>
      </c>
      <c r="BK20" s="25"/>
      <c r="BL20" s="29"/>
      <c r="BM20" s="127">
        <f>(V20+AJ20)/(1)</f>
        <v>0.92999999999999994</v>
      </c>
      <c r="BN20" s="127">
        <f t="shared" si="50"/>
        <v>0.80869565217391304</v>
      </c>
    </row>
    <row r="21" spans="1:66" ht="78" customHeight="1">
      <c r="A21" s="17">
        <f t="shared" ref="A21:S21" si="51">+A17</f>
        <v>1</v>
      </c>
      <c r="B21" s="17" t="str">
        <f t="shared" si="51"/>
        <v>Hacer un nuevo contrato social con igualdad de oportunidades para la inclusión social, productiva
y política</v>
      </c>
      <c r="C21" s="17">
        <f t="shared" si="51"/>
        <v>3</v>
      </c>
      <c r="D21" s="17" t="str">
        <f t="shared" si="51"/>
        <v>Sistema Distrital de cuidado</v>
      </c>
      <c r="E21" s="17">
        <f t="shared" si="51"/>
        <v>20</v>
      </c>
      <c r="F21" s="17" t="str">
        <f t="shared" si="51"/>
        <v>Bogotá, referente en cultura, deporte, recreación y actividad física, con parques para el desarrollo
y la salud</v>
      </c>
      <c r="G21" s="17">
        <f t="shared" si="51"/>
        <v>136</v>
      </c>
      <c r="H21" s="17" t="str">
        <f t="shared" si="51"/>
        <v>Cualificación de 4.500 agentes del sector y demás talento humano en el marco de la estrategia de cualificación de mediadores culturales.</v>
      </c>
      <c r="I21" s="17">
        <f t="shared" si="51"/>
        <v>148</v>
      </c>
      <c r="J21" s="17" t="str">
        <f t="shared" si="51"/>
        <v>Número de personas cualificadas</v>
      </c>
      <c r="K21" s="30">
        <f t="shared" si="51"/>
        <v>0</v>
      </c>
      <c r="L21" s="30">
        <f t="shared" si="51"/>
        <v>7884</v>
      </c>
      <c r="M21" s="54">
        <f t="shared" si="51"/>
        <v>2020110010214</v>
      </c>
      <c r="N21" s="30" t="str">
        <f t="shared" si="51"/>
        <v>Formación y cualificación para agentes culturales y ciudadanía en Bogotá</v>
      </c>
      <c r="O21" s="30">
        <f t="shared" si="51"/>
        <v>1</v>
      </c>
      <c r="P21" s="30" t="str">
        <f t="shared" si="51"/>
        <v>Beneficiar 5.500 personas en procesos de educación informal del sector artístico y cultural</v>
      </c>
      <c r="Q21" s="30" t="str">
        <f t="shared" si="51"/>
        <v>SUMA</v>
      </c>
      <c r="R21" s="54">
        <f t="shared" si="51"/>
        <v>4500</v>
      </c>
      <c r="S21" s="57">
        <f t="shared" si="51"/>
        <v>380</v>
      </c>
      <c r="T21" s="57">
        <f>T17</f>
        <v>380</v>
      </c>
      <c r="U21" s="57">
        <f>+U17</f>
        <v>1000</v>
      </c>
      <c r="V21" s="57">
        <v>1032</v>
      </c>
      <c r="W21" s="57">
        <f>+W17</f>
        <v>2080</v>
      </c>
      <c r="X21" s="57"/>
      <c r="Y21" s="57">
        <f>+Y17</f>
        <v>1440</v>
      </c>
      <c r="Z21" s="57"/>
      <c r="AA21" s="57">
        <f>+AA17</f>
        <v>568</v>
      </c>
      <c r="AB21" s="57"/>
      <c r="AC21" s="75">
        <f>+AC17</f>
        <v>90</v>
      </c>
      <c r="AD21" s="75">
        <f t="shared" ref="AD21:AE21" si="52">+AD17</f>
        <v>427</v>
      </c>
      <c r="AE21" s="94">
        <f t="shared" si="52"/>
        <v>4.7444444444444445</v>
      </c>
      <c r="AF21" s="75">
        <f t="shared" ref="AF21:AH21" si="53">+AF17</f>
        <v>180</v>
      </c>
      <c r="AG21" s="109">
        <f>+AG17</f>
        <v>1164</v>
      </c>
      <c r="AH21" s="94">
        <f t="shared" si="53"/>
        <v>6.4666666666666668</v>
      </c>
      <c r="AI21" s="73">
        <f t="shared" ref="AI21:AK21" si="54">+AI17</f>
        <v>270</v>
      </c>
      <c r="AJ21" s="125">
        <f t="shared" si="54"/>
        <v>1253</v>
      </c>
      <c r="AK21" s="94">
        <f t="shared" si="54"/>
        <v>4.6407407407407408</v>
      </c>
      <c r="AL21" s="34">
        <f t="shared" ref="AL21:AN21" si="55">+AL17</f>
        <v>360</v>
      </c>
      <c r="AM21" s="34">
        <f>+AM17</f>
        <v>1592</v>
      </c>
      <c r="AN21" s="34">
        <f t="shared" si="55"/>
        <v>4.4222222222222225</v>
      </c>
      <c r="AO21" s="34">
        <f t="shared" ref="AO21:AQ21" si="56">+AO17</f>
        <v>450</v>
      </c>
      <c r="AP21" s="34">
        <f t="shared" si="56"/>
        <v>0</v>
      </c>
      <c r="AQ21" s="34">
        <f t="shared" si="56"/>
        <v>0</v>
      </c>
      <c r="AR21" s="34">
        <f t="shared" ref="AR21:AT21" si="57">+AR17</f>
        <v>540</v>
      </c>
      <c r="AS21" s="34">
        <f t="shared" si="57"/>
        <v>0</v>
      </c>
      <c r="AT21" s="34">
        <f t="shared" si="57"/>
        <v>0</v>
      </c>
      <c r="AU21" s="34">
        <f t="shared" ref="AU21:AW21" si="58">+AU17</f>
        <v>630</v>
      </c>
      <c r="AV21" s="34">
        <f t="shared" si="58"/>
        <v>0</v>
      </c>
      <c r="AW21" s="34">
        <f t="shared" si="58"/>
        <v>0</v>
      </c>
      <c r="AX21" s="34">
        <f t="shared" ref="AX21:AZ21" si="59">+AX17</f>
        <v>720</v>
      </c>
      <c r="AY21" s="34">
        <f t="shared" si="59"/>
        <v>0</v>
      </c>
      <c r="AZ21" s="34">
        <f t="shared" si="59"/>
        <v>0</v>
      </c>
      <c r="BA21" s="34">
        <f t="shared" ref="BA21:BC21" si="60">+BA17</f>
        <v>810</v>
      </c>
      <c r="BB21" s="34">
        <f t="shared" si="60"/>
        <v>0</v>
      </c>
      <c r="BC21" s="34">
        <f t="shared" si="60"/>
        <v>0</v>
      </c>
      <c r="BD21" s="34">
        <f t="shared" ref="BD21:BF21" si="61">+BD17</f>
        <v>900</v>
      </c>
      <c r="BE21" s="34">
        <f t="shared" si="61"/>
        <v>0</v>
      </c>
      <c r="BF21" s="34">
        <f t="shared" si="61"/>
        <v>0</v>
      </c>
      <c r="BG21" s="34">
        <f t="shared" ref="BG21:BI21" si="62">+BG17</f>
        <v>990</v>
      </c>
      <c r="BH21" s="34">
        <f t="shared" si="62"/>
        <v>0</v>
      </c>
      <c r="BI21" s="34">
        <f t="shared" si="62"/>
        <v>0</v>
      </c>
      <c r="BJ21" s="34">
        <f t="shared" ref="BJ21:BL21" si="63">+BJ17</f>
        <v>1080</v>
      </c>
      <c r="BK21" s="34">
        <f t="shared" si="63"/>
        <v>0</v>
      </c>
      <c r="BL21" s="34">
        <f t="shared" si="63"/>
        <v>0</v>
      </c>
      <c r="BM21" s="129">
        <f t="shared" ref="BM21:BM29" si="64">(T21+V21+AJ21)/(S21+U21+W21)</f>
        <v>0.77023121387283233</v>
      </c>
      <c r="BN21" s="129">
        <f>(T21+V21+AJ21+Z21+AB21)/(S21+U21+W21+Y21+AA21)</f>
        <v>0.48738112655449889</v>
      </c>
    </row>
    <row r="22" spans="1:66" ht="71.25" customHeight="1">
      <c r="A22" s="10">
        <v>1</v>
      </c>
      <c r="B22" s="11" t="s">
        <v>176</v>
      </c>
      <c r="C22" s="10">
        <v>2</v>
      </c>
      <c r="D22" s="11" t="s">
        <v>177</v>
      </c>
      <c r="E22" s="10">
        <v>20</v>
      </c>
      <c r="F22" s="11" t="s">
        <v>168</v>
      </c>
      <c r="G22" s="10">
        <v>139</v>
      </c>
      <c r="H22" s="11" t="s">
        <v>86</v>
      </c>
      <c r="I22" s="10">
        <v>151</v>
      </c>
      <c r="J22" s="11" t="s">
        <v>87</v>
      </c>
      <c r="K22" s="10">
        <v>0</v>
      </c>
      <c r="L22" s="20">
        <v>7656</v>
      </c>
      <c r="M22" s="21">
        <v>2020110010040</v>
      </c>
      <c r="N22" s="20" t="s">
        <v>88</v>
      </c>
      <c r="O22" s="20">
        <v>1</v>
      </c>
      <c r="P22" s="36" t="s">
        <v>89</v>
      </c>
      <c r="Q22" s="20" t="s">
        <v>79</v>
      </c>
      <c r="R22" s="21">
        <v>1</v>
      </c>
      <c r="S22" s="58">
        <v>0.1</v>
      </c>
      <c r="T22" s="58">
        <v>0.1</v>
      </c>
      <c r="U22" s="58">
        <v>0.2</v>
      </c>
      <c r="V22" s="58">
        <v>0.2</v>
      </c>
      <c r="W22" s="58">
        <v>0.3</v>
      </c>
      <c r="X22" s="58"/>
      <c r="Y22" s="58">
        <v>0.2</v>
      </c>
      <c r="Z22" s="58"/>
      <c r="AA22" s="58">
        <v>0.2</v>
      </c>
      <c r="AB22" s="58"/>
      <c r="AC22" s="31">
        <v>0</v>
      </c>
      <c r="AD22" s="31">
        <v>0</v>
      </c>
      <c r="AE22" s="99" t="e">
        <f>AD22/AC22</f>
        <v>#DIV/0!</v>
      </c>
      <c r="AF22" s="31">
        <v>0.02</v>
      </c>
      <c r="AG22" s="108">
        <v>0.02</v>
      </c>
      <c r="AH22" s="99">
        <f>AG22/AF22</f>
        <v>1</v>
      </c>
      <c r="AI22" s="31">
        <v>0.04</v>
      </c>
      <c r="AJ22" s="31">
        <v>0.04</v>
      </c>
      <c r="AK22" s="99">
        <f>AJ22/AI22</f>
        <v>1</v>
      </c>
      <c r="AL22" s="24">
        <v>7.0000000000000007E-2</v>
      </c>
      <c r="AM22" s="24">
        <v>7.0000000000000007E-2</v>
      </c>
      <c r="AN22" s="99">
        <f>AM22/AL22</f>
        <v>1</v>
      </c>
      <c r="AO22" s="24">
        <v>0.1</v>
      </c>
      <c r="AP22" s="24"/>
      <c r="AQ22" s="24"/>
      <c r="AR22" s="24">
        <v>0.14000000000000001</v>
      </c>
      <c r="AS22" s="24"/>
      <c r="AT22" s="24"/>
      <c r="AU22" s="24">
        <v>0.17</v>
      </c>
      <c r="AV22" s="24"/>
      <c r="AW22" s="24"/>
      <c r="AX22" s="24">
        <v>0.21</v>
      </c>
      <c r="AY22" s="24"/>
      <c r="AZ22" s="24"/>
      <c r="BA22" s="24">
        <v>0.24</v>
      </c>
      <c r="BB22" s="24"/>
      <c r="BC22" s="24"/>
      <c r="BD22" s="24">
        <v>0.27</v>
      </c>
      <c r="BE22" s="24"/>
      <c r="BF22" s="24"/>
      <c r="BG22" s="24">
        <v>0.28999999999999998</v>
      </c>
      <c r="BH22" s="24"/>
      <c r="BI22" s="24"/>
      <c r="BJ22" s="24">
        <v>0.3</v>
      </c>
      <c r="BK22" s="24"/>
      <c r="BL22" s="24"/>
      <c r="BM22" s="16">
        <f>(T22+V22+AJ22)/(S22+U22+W22)</f>
        <v>0.56666666666666665</v>
      </c>
      <c r="BN22" s="16">
        <f t="shared" ref="BN22:BN29" si="65">(T22+V22+AJ22+Z22+AB22)/(S22+U22+W22+Y22+AA22)</f>
        <v>0.34</v>
      </c>
    </row>
    <row r="23" spans="1:66" ht="79.5" customHeight="1">
      <c r="A23" s="25">
        <v>1</v>
      </c>
      <c r="B23" s="26" t="s">
        <v>176</v>
      </c>
      <c r="C23" s="25">
        <v>2</v>
      </c>
      <c r="D23" s="26" t="s">
        <v>177</v>
      </c>
      <c r="E23" s="25">
        <v>20</v>
      </c>
      <c r="F23" s="26" t="s">
        <v>168</v>
      </c>
      <c r="G23" s="25">
        <v>139</v>
      </c>
      <c r="H23" s="26" t="s">
        <v>86</v>
      </c>
      <c r="I23" s="25">
        <v>151</v>
      </c>
      <c r="J23" s="26" t="s">
        <v>87</v>
      </c>
      <c r="K23" s="25">
        <v>0</v>
      </c>
      <c r="L23" s="27">
        <v>7656</v>
      </c>
      <c r="M23" s="60">
        <v>2020110010040</v>
      </c>
      <c r="N23" s="27" t="s">
        <v>88</v>
      </c>
      <c r="O23" s="27">
        <v>2</v>
      </c>
      <c r="P23" s="61" t="s">
        <v>90</v>
      </c>
      <c r="Q23" s="27" t="s">
        <v>79</v>
      </c>
      <c r="R23" s="60">
        <v>1</v>
      </c>
      <c r="S23" s="63">
        <v>0.1</v>
      </c>
      <c r="T23" s="63">
        <v>0.1</v>
      </c>
      <c r="U23" s="63">
        <v>0.2</v>
      </c>
      <c r="V23" s="63">
        <v>0.2</v>
      </c>
      <c r="W23" s="63">
        <v>0.3</v>
      </c>
      <c r="X23" s="63"/>
      <c r="Y23" s="63">
        <v>0.2</v>
      </c>
      <c r="Z23" s="63"/>
      <c r="AA23" s="63">
        <v>0.2</v>
      </c>
      <c r="AB23" s="63"/>
      <c r="AC23" s="111">
        <v>0</v>
      </c>
      <c r="AD23" s="111">
        <v>0</v>
      </c>
      <c r="AE23" s="100" t="e">
        <f>AD23/AC23</f>
        <v>#DIV/0!</v>
      </c>
      <c r="AF23" s="111">
        <v>0.02</v>
      </c>
      <c r="AG23" s="110">
        <v>0.02</v>
      </c>
      <c r="AH23" s="100">
        <f>AG23/AF23</f>
        <v>1</v>
      </c>
      <c r="AI23" s="111">
        <v>0.04</v>
      </c>
      <c r="AJ23" s="111">
        <v>0.04</v>
      </c>
      <c r="AK23" s="100">
        <f>AJ23/AI23</f>
        <v>1</v>
      </c>
      <c r="AL23" s="35">
        <v>7.0000000000000007E-2</v>
      </c>
      <c r="AM23" s="111">
        <v>7.0000000000000007E-2</v>
      </c>
      <c r="AN23" s="171">
        <f>AM23/AL23</f>
        <v>1</v>
      </c>
      <c r="AO23" s="35">
        <v>0.1</v>
      </c>
      <c r="AP23" s="25"/>
      <c r="AQ23" s="25"/>
      <c r="AR23" s="35">
        <v>0.14000000000000001</v>
      </c>
      <c r="AS23" s="25"/>
      <c r="AT23" s="25"/>
      <c r="AU23" s="35">
        <v>0.17</v>
      </c>
      <c r="AV23" s="32"/>
      <c r="AW23" s="29"/>
      <c r="AX23" s="35">
        <v>0.21</v>
      </c>
      <c r="AY23" s="32"/>
      <c r="AZ23" s="29"/>
      <c r="BA23" s="35">
        <v>0.24</v>
      </c>
      <c r="BB23" s="32"/>
      <c r="BC23" s="29"/>
      <c r="BD23" s="35">
        <v>0.27</v>
      </c>
      <c r="BE23" s="32"/>
      <c r="BF23" s="29"/>
      <c r="BG23" s="35">
        <v>0.28999999999999998</v>
      </c>
      <c r="BH23" s="32"/>
      <c r="BI23" s="29"/>
      <c r="BJ23" s="35">
        <v>0.3</v>
      </c>
      <c r="BK23" s="32"/>
      <c r="BL23" s="29"/>
      <c r="BM23" s="131">
        <f>(T23+V23+AJ23)/(S23+U23+W23)</f>
        <v>0.56666666666666665</v>
      </c>
      <c r="BN23" s="131">
        <f t="shared" si="65"/>
        <v>0.34</v>
      </c>
    </row>
    <row r="24" spans="1:66" ht="96.75" customHeight="1">
      <c r="A24" s="25">
        <v>1</v>
      </c>
      <c r="B24" s="26" t="s">
        <v>176</v>
      </c>
      <c r="C24" s="25">
        <v>2</v>
      </c>
      <c r="D24" s="26" t="s">
        <v>177</v>
      </c>
      <c r="E24" s="25">
        <v>20</v>
      </c>
      <c r="F24" s="26" t="s">
        <v>168</v>
      </c>
      <c r="G24" s="25">
        <v>139</v>
      </c>
      <c r="H24" s="26" t="s">
        <v>86</v>
      </c>
      <c r="I24" s="25">
        <v>151</v>
      </c>
      <c r="J24" s="26" t="s">
        <v>87</v>
      </c>
      <c r="K24" s="25">
        <v>0</v>
      </c>
      <c r="L24" s="27">
        <v>7656</v>
      </c>
      <c r="M24" s="60">
        <v>2020110010040</v>
      </c>
      <c r="N24" s="27" t="s">
        <v>88</v>
      </c>
      <c r="O24" s="27">
        <v>3</v>
      </c>
      <c r="P24" s="61" t="s">
        <v>91</v>
      </c>
      <c r="Q24" s="27" t="s">
        <v>79</v>
      </c>
      <c r="R24" s="60">
        <v>1</v>
      </c>
      <c r="S24" s="63">
        <v>0.1</v>
      </c>
      <c r="T24" s="63">
        <v>0.1</v>
      </c>
      <c r="U24" s="63">
        <v>0.2</v>
      </c>
      <c r="V24" s="63">
        <v>0.2</v>
      </c>
      <c r="W24" s="63">
        <v>0.3</v>
      </c>
      <c r="X24" s="63"/>
      <c r="Y24" s="63">
        <v>0.3</v>
      </c>
      <c r="Z24" s="63"/>
      <c r="AA24" s="63">
        <v>0.1</v>
      </c>
      <c r="AB24" s="63"/>
      <c r="AC24" s="111">
        <v>0</v>
      </c>
      <c r="AD24" s="111">
        <v>0</v>
      </c>
      <c r="AE24" s="100" t="e">
        <f>AD24/AC24</f>
        <v>#DIV/0!</v>
      </c>
      <c r="AF24" s="111">
        <v>0</v>
      </c>
      <c r="AG24" s="110">
        <v>0</v>
      </c>
      <c r="AH24" s="100" t="e">
        <f>AG24/AF24</f>
        <v>#DIV/0!</v>
      </c>
      <c r="AI24" s="111">
        <v>0</v>
      </c>
      <c r="AJ24" s="111">
        <v>0</v>
      </c>
      <c r="AK24" s="100" t="e">
        <f>AJ24/AI24</f>
        <v>#DIV/0!</v>
      </c>
      <c r="AL24" s="35">
        <v>0</v>
      </c>
      <c r="AM24" s="28">
        <v>0</v>
      </c>
      <c r="AN24" s="171" t="e">
        <f>AM24/AL24</f>
        <v>#DIV/0!</v>
      </c>
      <c r="AO24" s="35"/>
      <c r="AP24" s="25"/>
      <c r="AQ24" s="25"/>
      <c r="AR24" s="35">
        <v>0.05</v>
      </c>
      <c r="AS24" s="25"/>
      <c r="AT24" s="25"/>
      <c r="AU24" s="35">
        <v>0.1</v>
      </c>
      <c r="AV24" s="32"/>
      <c r="AW24" s="29"/>
      <c r="AX24" s="35">
        <v>0.15</v>
      </c>
      <c r="AY24" s="32"/>
      <c r="AZ24" s="29"/>
      <c r="BA24" s="35">
        <v>0.2</v>
      </c>
      <c r="BB24" s="32"/>
      <c r="BC24" s="29"/>
      <c r="BD24" s="35">
        <v>0.25</v>
      </c>
      <c r="BE24" s="32"/>
      <c r="BF24" s="29"/>
      <c r="BG24" s="35">
        <v>0.28000000000000003</v>
      </c>
      <c r="BH24" s="32"/>
      <c r="BI24" s="29"/>
      <c r="BJ24" s="35">
        <v>0.3</v>
      </c>
      <c r="BK24" s="32"/>
      <c r="BL24" s="29"/>
      <c r="BM24" s="131">
        <f t="shared" si="64"/>
        <v>0.5</v>
      </c>
      <c r="BN24" s="131">
        <f t="shared" si="65"/>
        <v>0.3</v>
      </c>
    </row>
    <row r="25" spans="1:66" ht="78.75" customHeight="1">
      <c r="A25" s="17">
        <f t="shared" ref="A25:O25" si="66">+A22</f>
        <v>1</v>
      </c>
      <c r="B25" s="17" t="str">
        <f t="shared" si="66"/>
        <v>Hacer un nuevo contrato social con igualdad de oportunidades para la inclusión social, productiva
y política</v>
      </c>
      <c r="C25" s="17">
        <f t="shared" si="66"/>
        <v>2</v>
      </c>
      <c r="D25" s="17" t="str">
        <f t="shared" si="66"/>
        <v>Mejores ingresos de los hogares y combatir la feminización de la pobreza</v>
      </c>
      <c r="E25" s="17">
        <f t="shared" si="66"/>
        <v>20</v>
      </c>
      <c r="F25" s="17" t="str">
        <f t="shared" si="66"/>
        <v>Bogotá, referente en cultura, deporte, recreación y actividad física, con parques para el desarrollo
y la salud</v>
      </c>
      <c r="G25" s="17">
        <f t="shared" si="66"/>
        <v>139</v>
      </c>
      <c r="H25" s="17" t="str">
        <f t="shared" si="66"/>
        <v>Generar 1 estrategia de internacionalización que promueva el posicionamiento de Bogotá como referente en temas culturales y deportivos y que permita la movilización dinámica de recursos técnicos, humanos y financieros</v>
      </c>
      <c r="I25" s="17">
        <f t="shared" si="66"/>
        <v>151</v>
      </c>
      <c r="J25" s="17" t="str">
        <f t="shared" si="66"/>
        <v>Número de estrategias de internacionalización generadas</v>
      </c>
      <c r="K25" s="17">
        <f t="shared" si="66"/>
        <v>0</v>
      </c>
      <c r="L25" s="30">
        <f t="shared" si="66"/>
        <v>7656</v>
      </c>
      <c r="M25" s="54">
        <f t="shared" si="66"/>
        <v>2020110010040</v>
      </c>
      <c r="N25" s="30" t="str">
        <f t="shared" si="66"/>
        <v>Generación de una estrategia de internacionalización del Sector Cultura, Recreación y Deporte para la ciudad de Bogotá</v>
      </c>
      <c r="O25" s="30">
        <f t="shared" si="66"/>
        <v>1</v>
      </c>
      <c r="P25" s="64" t="str">
        <f>P22</f>
        <v>Elaborar 1 documento técnico sobre el relacionamiento internacional del sector para gestionar cooperación técnica y financiera al interior del sector.</v>
      </c>
      <c r="Q25" s="30" t="str">
        <f t="shared" ref="Q25:U25" si="67">+Q22</f>
        <v>SUMA</v>
      </c>
      <c r="R25" s="54">
        <f t="shared" si="67"/>
        <v>1</v>
      </c>
      <c r="S25" s="65">
        <f t="shared" si="67"/>
        <v>0.1</v>
      </c>
      <c r="T25" s="65">
        <f t="shared" si="67"/>
        <v>0.1</v>
      </c>
      <c r="U25" s="65">
        <f t="shared" si="67"/>
        <v>0.2</v>
      </c>
      <c r="V25" s="65">
        <v>0.2</v>
      </c>
      <c r="W25" s="65">
        <f>+W22</f>
        <v>0.3</v>
      </c>
      <c r="X25" s="65"/>
      <c r="Y25" s="65">
        <f>+Y22</f>
        <v>0.2</v>
      </c>
      <c r="Z25" s="65"/>
      <c r="AA25" s="65">
        <f>+AA22</f>
        <v>0.2</v>
      </c>
      <c r="AB25" s="65"/>
      <c r="AC25" s="75">
        <f t="shared" ref="AC25:AD25" si="68">+AC22</f>
        <v>0</v>
      </c>
      <c r="AD25" s="75">
        <f t="shared" si="68"/>
        <v>0</v>
      </c>
      <c r="AE25" s="94" t="e">
        <f>+AE22</f>
        <v>#DIV/0!</v>
      </c>
      <c r="AF25" s="75">
        <f t="shared" ref="AF25" si="69">+AF22</f>
        <v>0.02</v>
      </c>
      <c r="AG25" s="109">
        <f>+AG22</f>
        <v>0.02</v>
      </c>
      <c r="AH25" s="94">
        <f>+AH22</f>
        <v>1</v>
      </c>
      <c r="AI25" s="75">
        <f t="shared" ref="AI25:AK25" si="70">+AI22</f>
        <v>0.04</v>
      </c>
      <c r="AJ25" s="75">
        <f t="shared" si="70"/>
        <v>0.04</v>
      </c>
      <c r="AK25" s="94">
        <f t="shared" si="70"/>
        <v>1</v>
      </c>
      <c r="AL25" s="34">
        <f t="shared" ref="AL25" si="71">+AL22</f>
        <v>7.0000000000000007E-2</v>
      </c>
      <c r="AM25" s="172">
        <v>7.0000000000000007E-2</v>
      </c>
      <c r="AN25" s="173">
        <f>AM25/AL25</f>
        <v>1</v>
      </c>
      <c r="AO25" s="86">
        <f t="shared" ref="AO25" si="72">+AO22</f>
        <v>0.1</v>
      </c>
      <c r="AP25" s="87"/>
      <c r="AQ25" s="87"/>
      <c r="AR25" s="86">
        <f t="shared" ref="AR25" si="73">+AR22</f>
        <v>0.14000000000000001</v>
      </c>
      <c r="AS25" s="87"/>
      <c r="AT25" s="87"/>
      <c r="AU25" s="86">
        <f t="shared" ref="AU25" si="74">+AU22</f>
        <v>0.17</v>
      </c>
      <c r="AV25" s="88"/>
      <c r="AW25" s="85"/>
      <c r="AX25" s="86">
        <f t="shared" ref="AX25" si="75">+AX22</f>
        <v>0.21</v>
      </c>
      <c r="AY25" s="88"/>
      <c r="AZ25" s="85"/>
      <c r="BA25" s="86">
        <f t="shared" ref="BA25" si="76">+BA22</f>
        <v>0.24</v>
      </c>
      <c r="BB25" s="88"/>
      <c r="BC25" s="85"/>
      <c r="BD25" s="86">
        <f t="shared" ref="BD25" si="77">+BD22</f>
        <v>0.27</v>
      </c>
      <c r="BE25" s="88"/>
      <c r="BF25" s="85"/>
      <c r="BG25" s="86">
        <f t="shared" ref="BG25" si="78">+BG22</f>
        <v>0.28999999999999998</v>
      </c>
      <c r="BH25" s="88"/>
      <c r="BI25" s="85"/>
      <c r="BJ25" s="86">
        <f>+BJ22</f>
        <v>0.3</v>
      </c>
      <c r="BK25" s="88"/>
      <c r="BL25" s="85"/>
      <c r="BM25" s="129">
        <f t="shared" si="64"/>
        <v>0.56666666666666665</v>
      </c>
      <c r="BN25" s="129">
        <f t="shared" si="65"/>
        <v>0.34</v>
      </c>
    </row>
    <row r="26" spans="1:66" ht="92.25" customHeight="1">
      <c r="A26" s="10">
        <v>1</v>
      </c>
      <c r="B26" s="11" t="s">
        <v>176</v>
      </c>
      <c r="C26" s="10">
        <v>1</v>
      </c>
      <c r="D26" s="11" t="s">
        <v>178</v>
      </c>
      <c r="E26" s="10">
        <v>21</v>
      </c>
      <c r="F26" s="11" t="s">
        <v>169</v>
      </c>
      <c r="G26" s="10">
        <v>147</v>
      </c>
      <c r="H26" s="11" t="s">
        <v>92</v>
      </c>
      <c r="I26" s="10">
        <v>159</v>
      </c>
      <c r="J26" s="11" t="s">
        <v>93</v>
      </c>
      <c r="K26" s="20">
        <v>0</v>
      </c>
      <c r="L26" s="20">
        <v>7648</v>
      </c>
      <c r="M26" s="21">
        <v>2020110010198</v>
      </c>
      <c r="N26" s="20" t="s">
        <v>94</v>
      </c>
      <c r="O26" s="20">
        <v>3</v>
      </c>
      <c r="P26" s="36" t="s">
        <v>95</v>
      </c>
      <c r="Q26" s="20" t="s">
        <v>68</v>
      </c>
      <c r="R26" s="21">
        <v>23</v>
      </c>
      <c r="S26" s="21">
        <v>23</v>
      </c>
      <c r="T26" s="21">
        <v>23</v>
      </c>
      <c r="U26" s="21">
        <v>23</v>
      </c>
      <c r="V26" s="21">
        <v>23</v>
      </c>
      <c r="W26" s="21">
        <v>23</v>
      </c>
      <c r="X26" s="21"/>
      <c r="Y26" s="21">
        <v>23</v>
      </c>
      <c r="Z26" s="21"/>
      <c r="AA26" s="21">
        <v>23</v>
      </c>
      <c r="AB26" s="21"/>
      <c r="AC26" s="31">
        <v>0</v>
      </c>
      <c r="AD26" s="31">
        <v>0</v>
      </c>
      <c r="AE26" s="99" t="e">
        <f>AD26/AC26</f>
        <v>#DIV/0!</v>
      </c>
      <c r="AF26" s="31">
        <v>1</v>
      </c>
      <c r="AG26" s="108">
        <v>1</v>
      </c>
      <c r="AH26" s="99">
        <f t="shared" ref="AH26:AH33" si="79">AG26/AF26</f>
        <v>1</v>
      </c>
      <c r="AI26" s="31">
        <v>4</v>
      </c>
      <c r="AJ26" s="31">
        <v>4</v>
      </c>
      <c r="AK26" s="99">
        <f t="shared" ref="AK26:AK33" si="80">AJ26/AI26</f>
        <v>1</v>
      </c>
      <c r="AL26" s="76">
        <v>6</v>
      </c>
      <c r="AM26" s="10">
        <v>6</v>
      </c>
      <c r="AN26" s="99">
        <f t="shared" ref="AN26:AN37" si="81">AM26/AL26</f>
        <v>1</v>
      </c>
      <c r="AO26" s="76">
        <v>8</v>
      </c>
      <c r="AP26" s="10"/>
      <c r="AQ26" s="10"/>
      <c r="AR26" s="10">
        <v>10</v>
      </c>
      <c r="AS26" s="10"/>
      <c r="AT26" s="10"/>
      <c r="AU26" s="10">
        <v>13</v>
      </c>
      <c r="AV26" s="10"/>
      <c r="AW26" s="10"/>
      <c r="AX26" s="10">
        <v>15</v>
      </c>
      <c r="AY26" s="10"/>
      <c r="AZ26" s="10"/>
      <c r="BA26" s="10">
        <v>17</v>
      </c>
      <c r="BB26" s="10"/>
      <c r="BC26" s="10"/>
      <c r="BD26" s="10">
        <v>19</v>
      </c>
      <c r="BE26" s="10"/>
      <c r="BF26" s="10"/>
      <c r="BG26" s="10">
        <v>21</v>
      </c>
      <c r="BH26" s="10"/>
      <c r="BI26" s="10"/>
      <c r="BJ26" s="10">
        <v>23</v>
      </c>
      <c r="BK26" s="10"/>
      <c r="BL26" s="10"/>
      <c r="BM26" s="16">
        <f t="shared" si="64"/>
        <v>0.72463768115942029</v>
      </c>
      <c r="BN26" s="16">
        <f t="shared" si="65"/>
        <v>0.43478260869565216</v>
      </c>
    </row>
    <row r="27" spans="1:66" ht="66" customHeight="1">
      <c r="A27" s="17">
        <f t="shared" ref="A27:Q27" si="82">+A26</f>
        <v>1</v>
      </c>
      <c r="B27" s="17" t="str">
        <f t="shared" si="82"/>
        <v>Hacer un nuevo contrato social con igualdad de oportunidades para la inclusión social, productiva
y política</v>
      </c>
      <c r="C27" s="17">
        <f t="shared" si="82"/>
        <v>1</v>
      </c>
      <c r="D27" s="17" t="str">
        <f t="shared" si="82"/>
        <v>Oportunidades de educación, salud y cultura para mujeres, jóvenes, niños, niñas y adolescentes</v>
      </c>
      <c r="E27" s="17">
        <f t="shared" si="82"/>
        <v>21</v>
      </c>
      <c r="F27" s="17" t="str">
        <f t="shared" si="82"/>
        <v>Creación y vida cotidiana: Apropiación ciudadana del arte, la cultura y el patrimonio, para la  democracia cultura</v>
      </c>
      <c r="G27" s="17">
        <f t="shared" si="82"/>
        <v>147</v>
      </c>
      <c r="H27" s="17" t="str">
        <f t="shared" si="82"/>
        <v>Desarrollar una (1) estrategia intercultural para fortalecer los diálogos con la ciudadanía en sus múltiples diversidades poblacionales y territoriales.</v>
      </c>
      <c r="I27" s="17">
        <f t="shared" si="82"/>
        <v>159</v>
      </c>
      <c r="J27" s="17" t="str">
        <f t="shared" si="82"/>
        <v>Número de estrategias interculturales desarrolladas</v>
      </c>
      <c r="K27" s="30">
        <f t="shared" si="82"/>
        <v>0</v>
      </c>
      <c r="L27" s="30">
        <f t="shared" si="82"/>
        <v>7648</v>
      </c>
      <c r="M27" s="54">
        <f t="shared" si="82"/>
        <v>2020110010198</v>
      </c>
      <c r="N27" s="30" t="str">
        <f t="shared" si="82"/>
        <v>Fortalecimiento estratégico de la gestión cultural territorial, poblacional y de la participación incidente en Bogotá</v>
      </c>
      <c r="O27" s="30">
        <f t="shared" si="82"/>
        <v>3</v>
      </c>
      <c r="P27" s="30" t="str">
        <f t="shared" si="82"/>
        <v>Concertar e implementar 23 procesos para el fortalecimiento, reconocimiento, valoración y la pervivencia cultural de los grupos étnicos, etários y sectores sociales.</v>
      </c>
      <c r="Q27" s="30" t="str">
        <f t="shared" si="82"/>
        <v>CONSTANTE</v>
      </c>
      <c r="R27" s="54">
        <v>1</v>
      </c>
      <c r="S27" s="54">
        <v>1</v>
      </c>
      <c r="T27" s="54">
        <v>1</v>
      </c>
      <c r="U27" s="54">
        <v>1</v>
      </c>
      <c r="V27" s="54">
        <v>1</v>
      </c>
      <c r="W27" s="54">
        <v>1</v>
      </c>
      <c r="X27" s="54"/>
      <c r="Y27" s="54">
        <v>1</v>
      </c>
      <c r="Z27" s="54"/>
      <c r="AA27" s="54">
        <v>1</v>
      </c>
      <c r="AB27" s="54"/>
      <c r="AC27" s="75">
        <f t="shared" ref="AC27:AE27" si="83">(AC26*1)/23</f>
        <v>0</v>
      </c>
      <c r="AD27" s="75">
        <f t="shared" si="83"/>
        <v>0</v>
      </c>
      <c r="AE27" s="75" t="e">
        <f t="shared" si="83"/>
        <v>#DIV/0!</v>
      </c>
      <c r="AF27" s="75">
        <f>(AF26*1)/23</f>
        <v>4.3478260869565216E-2</v>
      </c>
      <c r="AG27" s="75">
        <f>(AG26*1)/23</f>
        <v>4.3478260869565216E-2</v>
      </c>
      <c r="AH27" s="94">
        <f t="shared" si="79"/>
        <v>1</v>
      </c>
      <c r="AI27" s="75">
        <f t="shared" ref="AI27:AJ27" si="84">(AI26*1)/23</f>
        <v>0.17391304347826086</v>
      </c>
      <c r="AJ27" s="75">
        <f t="shared" si="84"/>
        <v>0.17391304347826086</v>
      </c>
      <c r="AK27" s="128">
        <f t="shared" si="80"/>
        <v>1</v>
      </c>
      <c r="AL27" s="34">
        <f t="shared" ref="AL27" si="85">(AL26*1)/23</f>
        <v>0.2608695652173913</v>
      </c>
      <c r="AM27" s="34">
        <f>AM26/23</f>
        <v>0.2608695652173913</v>
      </c>
      <c r="AN27" s="94">
        <f t="shared" si="81"/>
        <v>1</v>
      </c>
      <c r="AO27" s="34">
        <f t="shared" ref="AO27" si="86">(AO26*1)/23</f>
        <v>0.34782608695652173</v>
      </c>
      <c r="AP27" s="17"/>
      <c r="AQ27" s="17"/>
      <c r="AR27" s="34">
        <f t="shared" ref="AR27" si="87">(AR26*1)/23</f>
        <v>0.43478260869565216</v>
      </c>
      <c r="AS27" s="17"/>
      <c r="AT27" s="17"/>
      <c r="AU27" s="34">
        <f t="shared" ref="AU27" si="88">(AU26*1)/23</f>
        <v>0.56521739130434778</v>
      </c>
      <c r="AV27" s="17"/>
      <c r="AW27" s="17"/>
      <c r="AX27" s="34">
        <f t="shared" ref="AX27" si="89">(AX26*1)/23</f>
        <v>0.65217391304347827</v>
      </c>
      <c r="AY27" s="17"/>
      <c r="AZ27" s="17"/>
      <c r="BA27" s="34">
        <f t="shared" ref="BA27" si="90">(BA26*1)/23</f>
        <v>0.73913043478260865</v>
      </c>
      <c r="BB27" s="17"/>
      <c r="BC27" s="17"/>
      <c r="BD27" s="34">
        <f t="shared" ref="BD27" si="91">(BD26*1)/23</f>
        <v>0.82608695652173914</v>
      </c>
      <c r="BE27" s="17"/>
      <c r="BF27" s="17"/>
      <c r="BG27" s="34">
        <f t="shared" ref="BG27" si="92">(BG26*1)/23</f>
        <v>0.91304347826086951</v>
      </c>
      <c r="BH27" s="17"/>
      <c r="BI27" s="17"/>
      <c r="BJ27" s="17">
        <f t="shared" ref="BJ27" si="93">(BJ26*1)/23</f>
        <v>1</v>
      </c>
      <c r="BK27" s="17"/>
      <c r="BL27" s="17"/>
      <c r="BM27" s="129">
        <f t="shared" si="64"/>
        <v>0.72463768115942029</v>
      </c>
      <c r="BN27" s="129">
        <f t="shared" si="65"/>
        <v>0.43478260869565216</v>
      </c>
    </row>
    <row r="28" spans="1:66" ht="66.75" customHeight="1">
      <c r="A28" s="10">
        <v>1</v>
      </c>
      <c r="B28" s="11" t="s">
        <v>176</v>
      </c>
      <c r="C28" s="10">
        <v>1</v>
      </c>
      <c r="D28" s="11" t="s">
        <v>178</v>
      </c>
      <c r="E28" s="10">
        <v>21</v>
      </c>
      <c r="F28" s="11" t="s">
        <v>169</v>
      </c>
      <c r="G28" s="10">
        <v>148</v>
      </c>
      <c r="H28" s="11" t="s">
        <v>96</v>
      </c>
      <c r="I28" s="10">
        <v>160</v>
      </c>
      <c r="J28" s="11" t="s">
        <v>97</v>
      </c>
      <c r="K28" s="10">
        <v>0</v>
      </c>
      <c r="L28" s="20">
        <v>7648</v>
      </c>
      <c r="M28" s="21">
        <v>2020110010198</v>
      </c>
      <c r="N28" s="20" t="s">
        <v>94</v>
      </c>
      <c r="O28" s="20">
        <v>1</v>
      </c>
      <c r="P28" s="36" t="s">
        <v>98</v>
      </c>
      <c r="Q28" s="20" t="s">
        <v>68</v>
      </c>
      <c r="R28" s="21">
        <v>20</v>
      </c>
      <c r="S28" s="21">
        <v>20</v>
      </c>
      <c r="T28" s="21">
        <v>20</v>
      </c>
      <c r="U28" s="21">
        <v>20</v>
      </c>
      <c r="V28" s="21">
        <v>20</v>
      </c>
      <c r="W28" s="21">
        <v>20</v>
      </c>
      <c r="X28" s="21"/>
      <c r="Y28" s="21">
        <v>20</v>
      </c>
      <c r="Z28" s="21"/>
      <c r="AA28" s="21">
        <v>20</v>
      </c>
      <c r="AB28" s="21"/>
      <c r="AC28" s="31">
        <v>1</v>
      </c>
      <c r="AD28" s="31">
        <v>1</v>
      </c>
      <c r="AE28" s="99">
        <f t="shared" ref="AE28:AE33" si="94">AD28/AC28</f>
        <v>1</v>
      </c>
      <c r="AF28" s="31">
        <v>2</v>
      </c>
      <c r="AG28" s="108">
        <v>2</v>
      </c>
      <c r="AH28" s="99">
        <f t="shared" si="79"/>
        <v>1</v>
      </c>
      <c r="AI28" s="31">
        <v>3</v>
      </c>
      <c r="AJ28" s="31">
        <v>3</v>
      </c>
      <c r="AK28" s="99">
        <f t="shared" si="80"/>
        <v>1</v>
      </c>
      <c r="AL28" s="76">
        <v>5</v>
      </c>
      <c r="AM28" s="23">
        <v>5</v>
      </c>
      <c r="AN28" s="14">
        <f t="shared" si="81"/>
        <v>1</v>
      </c>
      <c r="AO28" s="76">
        <v>7</v>
      </c>
      <c r="AP28" s="10"/>
      <c r="AQ28" s="10"/>
      <c r="AR28" s="10">
        <v>9</v>
      </c>
      <c r="AS28" s="10"/>
      <c r="AT28" s="10"/>
      <c r="AU28" s="10">
        <v>11</v>
      </c>
      <c r="AV28" s="24"/>
      <c r="AW28" s="14"/>
      <c r="AX28" s="10">
        <v>13</v>
      </c>
      <c r="AY28" s="10"/>
      <c r="AZ28" s="14"/>
      <c r="BA28" s="24">
        <v>14</v>
      </c>
      <c r="BB28" s="24"/>
      <c r="BC28" s="14"/>
      <c r="BD28" s="10">
        <v>16</v>
      </c>
      <c r="BE28" s="24"/>
      <c r="BF28" s="14"/>
      <c r="BG28" s="10">
        <v>18</v>
      </c>
      <c r="BH28" s="24"/>
      <c r="BI28" s="14"/>
      <c r="BJ28" s="10">
        <v>20</v>
      </c>
      <c r="BK28" s="24"/>
      <c r="BL28" s="14"/>
      <c r="BM28" s="16">
        <f t="shared" si="64"/>
        <v>0.71666666666666667</v>
      </c>
      <c r="BN28" s="16">
        <f t="shared" si="65"/>
        <v>0.43</v>
      </c>
    </row>
    <row r="29" spans="1:66" ht="55.5" customHeight="1">
      <c r="A29" s="10">
        <v>1</v>
      </c>
      <c r="B29" s="11" t="s">
        <v>176</v>
      </c>
      <c r="C29" s="10">
        <v>1</v>
      </c>
      <c r="D29" s="11" t="s">
        <v>178</v>
      </c>
      <c r="E29" s="10">
        <v>21</v>
      </c>
      <c r="F29" s="11" t="s">
        <v>169</v>
      </c>
      <c r="G29" s="10">
        <v>148</v>
      </c>
      <c r="H29" s="11" t="s">
        <v>96</v>
      </c>
      <c r="I29" s="10">
        <v>160</v>
      </c>
      <c r="J29" s="11" t="s">
        <v>99</v>
      </c>
      <c r="K29" s="10">
        <v>0</v>
      </c>
      <c r="L29" s="20">
        <v>7648</v>
      </c>
      <c r="M29" s="21">
        <v>2020110010198</v>
      </c>
      <c r="N29" s="20" t="s">
        <v>94</v>
      </c>
      <c r="O29" s="20">
        <v>2</v>
      </c>
      <c r="P29" s="36" t="s">
        <v>100</v>
      </c>
      <c r="Q29" s="20" t="s">
        <v>68</v>
      </c>
      <c r="R29" s="21">
        <v>26</v>
      </c>
      <c r="S29" s="21">
        <v>26</v>
      </c>
      <c r="T29" s="66">
        <v>24.44</v>
      </c>
      <c r="U29" s="21">
        <v>26</v>
      </c>
      <c r="V29" s="21">
        <v>26</v>
      </c>
      <c r="W29" s="21">
        <v>26</v>
      </c>
      <c r="X29" s="21"/>
      <c r="Y29" s="21">
        <v>26</v>
      </c>
      <c r="Z29" s="21"/>
      <c r="AA29" s="21">
        <v>26</v>
      </c>
      <c r="AB29" s="21"/>
      <c r="AC29" s="31">
        <v>0</v>
      </c>
      <c r="AD29" s="31">
        <v>0</v>
      </c>
      <c r="AE29" s="99" t="e">
        <f t="shared" si="94"/>
        <v>#DIV/0!</v>
      </c>
      <c r="AF29" s="31">
        <v>2</v>
      </c>
      <c r="AG29" s="108">
        <v>2</v>
      </c>
      <c r="AH29" s="99">
        <f t="shared" si="79"/>
        <v>1</v>
      </c>
      <c r="AI29" s="31">
        <v>4</v>
      </c>
      <c r="AJ29" s="31">
        <v>4</v>
      </c>
      <c r="AK29" s="99">
        <f t="shared" si="80"/>
        <v>1</v>
      </c>
      <c r="AL29" s="76">
        <v>5</v>
      </c>
      <c r="AM29" s="23">
        <v>5</v>
      </c>
      <c r="AN29" s="14">
        <f t="shared" si="81"/>
        <v>1</v>
      </c>
      <c r="AO29" s="76">
        <v>8</v>
      </c>
      <c r="AP29" s="23"/>
      <c r="AQ29" s="14"/>
      <c r="AR29" s="10">
        <v>10</v>
      </c>
      <c r="AS29" s="23"/>
      <c r="AT29" s="14"/>
      <c r="AU29" s="10">
        <v>13</v>
      </c>
      <c r="AV29" s="23"/>
      <c r="AW29" s="14"/>
      <c r="AX29" s="10">
        <v>16</v>
      </c>
      <c r="AY29" s="23"/>
      <c r="AZ29" s="14"/>
      <c r="BA29" s="24">
        <v>18</v>
      </c>
      <c r="BB29" s="23"/>
      <c r="BC29" s="14"/>
      <c r="BD29" s="10">
        <v>21</v>
      </c>
      <c r="BE29" s="23"/>
      <c r="BF29" s="14"/>
      <c r="BG29" s="10">
        <v>23</v>
      </c>
      <c r="BH29" s="23"/>
      <c r="BI29" s="14"/>
      <c r="BJ29" s="10">
        <v>26</v>
      </c>
      <c r="BK29" s="23"/>
      <c r="BL29" s="14"/>
      <c r="BM29" s="16">
        <f t="shared" si="64"/>
        <v>0.69794871794871793</v>
      </c>
      <c r="BN29" s="16">
        <f t="shared" si="65"/>
        <v>0.41876923076923073</v>
      </c>
    </row>
    <row r="30" spans="1:66" ht="71.25" customHeight="1">
      <c r="A30" s="17">
        <f t="shared" ref="A30:N30" si="95">+A29</f>
        <v>1</v>
      </c>
      <c r="B30" s="17" t="str">
        <f t="shared" si="95"/>
        <v>Hacer un nuevo contrato social con igualdad de oportunidades para la inclusión social, productiva
y política</v>
      </c>
      <c r="C30" s="17">
        <f t="shared" si="95"/>
        <v>1</v>
      </c>
      <c r="D30" s="17" t="str">
        <f t="shared" si="95"/>
        <v>Oportunidades de educación, salud y cultura para mujeres, jóvenes, niños, niñas y adolescentes</v>
      </c>
      <c r="E30" s="17">
        <f t="shared" si="95"/>
        <v>21</v>
      </c>
      <c r="F30" s="17" t="str">
        <f t="shared" si="95"/>
        <v>Creación y vida cotidiana: Apropiación ciudadana del arte, la cultura y el patrimonio, para la  democracia cultura</v>
      </c>
      <c r="G30" s="17">
        <f t="shared" si="95"/>
        <v>148</v>
      </c>
      <c r="H30" s="17" t="str">
        <f t="shared" si="95"/>
        <v>Desarrollar una (1) estrategia para promover y fortalecer la gestión cultural territorial y los espacios de participación ciudadana del sector cultura, y su incidencia en los presupuestos participativos.</v>
      </c>
      <c r="I30" s="30">
        <f t="shared" si="95"/>
        <v>160</v>
      </c>
      <c r="J30" s="30" t="str">
        <f t="shared" si="95"/>
        <v>Número de estrategias de gestión cultural territorial y los espacios de participación ciudadana desarrolladas</v>
      </c>
      <c r="K30" s="30">
        <f t="shared" si="95"/>
        <v>0</v>
      </c>
      <c r="L30" s="30">
        <f t="shared" si="95"/>
        <v>7648</v>
      </c>
      <c r="M30" s="54">
        <f t="shared" si="95"/>
        <v>2020110010198</v>
      </c>
      <c r="N30" s="30" t="str">
        <f t="shared" si="95"/>
        <v>Fortalecimiento estratégico de la gestión cultural territorial, poblacional y de la participación incidente en Bogotá</v>
      </c>
      <c r="O30" s="30"/>
      <c r="P30" s="30" t="str">
        <f>H30</f>
        <v>Desarrollar una (1) estrategia para promover y fortalecer la gestión cultural territorial y los espacios de participación ciudadana del sector cultura, y su incidencia en los presupuestos participativos.</v>
      </c>
      <c r="Q30" s="30" t="str">
        <f>+Q29</f>
        <v>CONSTANTE</v>
      </c>
      <c r="R30" s="30">
        <v>1</v>
      </c>
      <c r="S30" s="30">
        <v>1</v>
      </c>
      <c r="T30" s="67">
        <v>0.97</v>
      </c>
      <c r="U30" s="30">
        <v>1</v>
      </c>
      <c r="V30" s="68">
        <v>1</v>
      </c>
      <c r="W30" s="30">
        <v>1</v>
      </c>
      <c r="X30" s="30"/>
      <c r="Y30" s="30">
        <v>1</v>
      </c>
      <c r="Z30" s="30"/>
      <c r="AA30" s="30">
        <v>1</v>
      </c>
      <c r="AB30" s="30"/>
      <c r="AC30" s="75">
        <f t="shared" ref="AC30:AD30" si="96">(AC28+AC29)*1/46</f>
        <v>2.1739130434782608E-2</v>
      </c>
      <c r="AD30" s="75">
        <f t="shared" si="96"/>
        <v>2.1739130434782608E-2</v>
      </c>
      <c r="AE30" s="94">
        <f t="shared" si="94"/>
        <v>1</v>
      </c>
      <c r="AF30" s="75">
        <f t="shared" ref="AF30:AG30" si="97">(AF28+AF29)*1/46</f>
        <v>8.6956521739130432E-2</v>
      </c>
      <c r="AG30" s="75">
        <f t="shared" si="97"/>
        <v>8.6956521739130432E-2</v>
      </c>
      <c r="AH30" s="94">
        <f t="shared" si="79"/>
        <v>1</v>
      </c>
      <c r="AI30" s="75">
        <f t="shared" ref="AI30:AJ30" si="98">(AI28+AI29)*1/46</f>
        <v>0.15217391304347827</v>
      </c>
      <c r="AJ30" s="75">
        <f t="shared" si="98"/>
        <v>0.15217391304347827</v>
      </c>
      <c r="AK30" s="94">
        <f t="shared" si="80"/>
        <v>1</v>
      </c>
      <c r="AL30" s="34">
        <f t="shared" ref="AL30" si="99">(AL28+AL29)*1/46</f>
        <v>0.21739130434782608</v>
      </c>
      <c r="AM30" s="34">
        <f>(AM28+AM29)*1/46</f>
        <v>0.21739130434782608</v>
      </c>
      <c r="AN30" s="94">
        <f t="shared" si="81"/>
        <v>1</v>
      </c>
      <c r="AO30" s="34">
        <f t="shared" ref="AO30" si="100">(AO28+AO29)*1/46</f>
        <v>0.32608695652173914</v>
      </c>
      <c r="AP30" s="17"/>
      <c r="AQ30" s="17"/>
      <c r="AR30" s="34">
        <f t="shared" ref="AR30" si="101">(AR28+AR29)*1/46</f>
        <v>0.41304347826086957</v>
      </c>
      <c r="AS30" s="17"/>
      <c r="AT30" s="17"/>
      <c r="AU30" s="34">
        <f t="shared" ref="AU30" si="102">(AU28+AU29)*1/46</f>
        <v>0.52173913043478259</v>
      </c>
      <c r="AV30" s="17"/>
      <c r="AW30" s="17"/>
      <c r="AX30" s="34">
        <f t="shared" ref="AX30" si="103">(AX28+AX29)*1/46</f>
        <v>0.63043478260869568</v>
      </c>
      <c r="AY30" s="17"/>
      <c r="AZ30" s="17"/>
      <c r="BA30" s="34">
        <f t="shared" ref="BA30" si="104">(BA28+BA29)*1/46</f>
        <v>0.69565217391304346</v>
      </c>
      <c r="BB30" s="17"/>
      <c r="BC30" s="17"/>
      <c r="BD30" s="34">
        <f t="shared" ref="BD30:BE30" si="105">(BD28+BD29)*1/46</f>
        <v>0.80434782608695654</v>
      </c>
      <c r="BE30" s="34">
        <f t="shared" si="105"/>
        <v>0</v>
      </c>
      <c r="BF30" s="17"/>
      <c r="BG30" s="34">
        <f t="shared" ref="BG30:BH30" si="106">(BG28+BG29)*1/46</f>
        <v>0.89130434782608692</v>
      </c>
      <c r="BH30" s="34">
        <f t="shared" si="106"/>
        <v>0</v>
      </c>
      <c r="BI30" s="17"/>
      <c r="BJ30" s="17">
        <f t="shared" ref="BJ30:BK30" si="107">(BJ28+BJ29)*1/46</f>
        <v>1</v>
      </c>
      <c r="BK30" s="17">
        <f t="shared" si="107"/>
        <v>0</v>
      </c>
      <c r="BL30" s="17"/>
      <c r="BM30" s="129">
        <f>(T30+V30+AJ30)/(S30+U30+W30)</f>
        <v>0.70739130434782604</v>
      </c>
      <c r="BN30" s="129">
        <f>(T30+V30+AJ30+Z30+AB30)/(S30+U30+W30+Y30+AA30)</f>
        <v>0.42443478260869566</v>
      </c>
    </row>
    <row r="31" spans="1:66" ht="63" customHeight="1">
      <c r="A31" s="25">
        <v>1</v>
      </c>
      <c r="B31" s="26" t="s">
        <v>176</v>
      </c>
      <c r="C31" s="25">
        <v>1</v>
      </c>
      <c r="D31" s="26" t="s">
        <v>178</v>
      </c>
      <c r="E31" s="25">
        <v>21</v>
      </c>
      <c r="F31" s="26" t="s">
        <v>170</v>
      </c>
      <c r="G31" s="25">
        <v>151</v>
      </c>
      <c r="H31" s="26" t="s">
        <v>101</v>
      </c>
      <c r="I31" s="25">
        <v>163</v>
      </c>
      <c r="J31" s="26" t="s">
        <v>102</v>
      </c>
      <c r="K31" s="27">
        <v>0</v>
      </c>
      <c r="L31" s="27">
        <v>7654</v>
      </c>
      <c r="M31" s="60">
        <v>2020110010205</v>
      </c>
      <c r="N31" s="27" t="s">
        <v>103</v>
      </c>
      <c r="O31" s="27">
        <v>1</v>
      </c>
      <c r="P31" s="61" t="s">
        <v>104</v>
      </c>
      <c r="Q31" s="27" t="s">
        <v>79</v>
      </c>
      <c r="R31" s="60">
        <v>6</v>
      </c>
      <c r="S31" s="62">
        <v>2</v>
      </c>
      <c r="T31" s="62">
        <v>2</v>
      </c>
      <c r="U31" s="62">
        <v>1</v>
      </c>
      <c r="V31" s="62">
        <v>1</v>
      </c>
      <c r="W31" s="62">
        <v>1</v>
      </c>
      <c r="X31" s="62"/>
      <c r="Y31" s="62">
        <v>1</v>
      </c>
      <c r="Z31" s="62"/>
      <c r="AA31" s="62">
        <v>1</v>
      </c>
      <c r="AB31" s="62"/>
      <c r="AC31" s="111">
        <v>0</v>
      </c>
      <c r="AD31" s="112">
        <v>0</v>
      </c>
      <c r="AE31" s="102" t="e">
        <f t="shared" si="94"/>
        <v>#DIV/0!</v>
      </c>
      <c r="AF31" s="111">
        <v>0</v>
      </c>
      <c r="AG31" s="119">
        <v>0</v>
      </c>
      <c r="AH31" s="102" t="e">
        <f t="shared" si="79"/>
        <v>#DIV/0!</v>
      </c>
      <c r="AI31" s="111">
        <v>0</v>
      </c>
      <c r="AJ31" s="112">
        <v>0</v>
      </c>
      <c r="AK31" s="102" t="e">
        <f t="shared" si="80"/>
        <v>#DIV/0!</v>
      </c>
      <c r="AL31" s="25">
        <v>0</v>
      </c>
      <c r="AM31" s="91">
        <v>0</v>
      </c>
      <c r="AN31" s="90" t="e">
        <f t="shared" si="81"/>
        <v>#DIV/0!</v>
      </c>
      <c r="AO31" s="25">
        <v>0</v>
      </c>
      <c r="AP31" s="89"/>
      <c r="AQ31" s="89"/>
      <c r="AR31" s="25">
        <v>0</v>
      </c>
      <c r="AS31" s="89"/>
      <c r="AT31" s="89"/>
      <c r="AU31" s="25">
        <v>0</v>
      </c>
      <c r="AV31" s="92"/>
      <c r="AW31" s="90"/>
      <c r="AX31" s="35">
        <v>0</v>
      </c>
      <c r="AY31" s="92"/>
      <c r="AZ31" s="90"/>
      <c r="BA31" s="35">
        <v>0</v>
      </c>
      <c r="BB31" s="92"/>
      <c r="BC31" s="92"/>
      <c r="BD31" s="35">
        <v>0.5</v>
      </c>
      <c r="BE31" s="92"/>
      <c r="BF31" s="92"/>
      <c r="BG31" s="35">
        <v>0.5</v>
      </c>
      <c r="BH31" s="92"/>
      <c r="BI31" s="92"/>
      <c r="BJ31" s="35">
        <v>1</v>
      </c>
      <c r="BK31" s="92"/>
      <c r="BL31" s="92"/>
      <c r="BM31" s="130">
        <f t="shared" ref="BM31:BM37" si="108">(T31+V31+AJ31)/(S31+U31+W31)</f>
        <v>0.75</v>
      </c>
      <c r="BN31" s="130">
        <f t="shared" ref="BN31:BN37" si="109">(T31+V31+AJ31+Z31+AB31)/(S31+U31+W31+Y31+AA31)</f>
        <v>0.5</v>
      </c>
    </row>
    <row r="32" spans="1:66" ht="72" customHeight="1">
      <c r="A32" s="10">
        <v>1</v>
      </c>
      <c r="B32" s="11" t="s">
        <v>176</v>
      </c>
      <c r="C32" s="10">
        <v>1</v>
      </c>
      <c r="D32" s="11" t="s">
        <v>178</v>
      </c>
      <c r="E32" s="10">
        <v>21</v>
      </c>
      <c r="F32" s="11" t="s">
        <v>170</v>
      </c>
      <c r="G32" s="10">
        <v>151</v>
      </c>
      <c r="H32" s="11" t="s">
        <v>101</v>
      </c>
      <c r="I32" s="10">
        <v>163</v>
      </c>
      <c r="J32" s="11" t="s">
        <v>102</v>
      </c>
      <c r="K32" s="20">
        <v>0</v>
      </c>
      <c r="L32" s="20">
        <v>7654</v>
      </c>
      <c r="M32" s="21">
        <v>2020110010205</v>
      </c>
      <c r="N32" s="20" t="s">
        <v>103</v>
      </c>
      <c r="O32" s="20">
        <v>2</v>
      </c>
      <c r="P32" s="36" t="s">
        <v>105</v>
      </c>
      <c r="Q32" s="20" t="s">
        <v>79</v>
      </c>
      <c r="R32" s="21">
        <v>10</v>
      </c>
      <c r="S32" s="69">
        <v>0.1</v>
      </c>
      <c r="T32" s="69">
        <v>0.1</v>
      </c>
      <c r="U32" s="69">
        <v>1</v>
      </c>
      <c r="V32" s="69">
        <v>1</v>
      </c>
      <c r="W32" s="69">
        <v>2.9</v>
      </c>
      <c r="X32" s="21"/>
      <c r="Y32" s="69">
        <v>1</v>
      </c>
      <c r="Z32" s="21"/>
      <c r="AA32" s="21">
        <v>5</v>
      </c>
      <c r="AB32" s="21"/>
      <c r="AC32" s="31">
        <v>0</v>
      </c>
      <c r="AD32" s="31">
        <v>0</v>
      </c>
      <c r="AE32" s="99" t="e">
        <f t="shared" si="94"/>
        <v>#DIV/0!</v>
      </c>
      <c r="AF32" s="31">
        <v>0</v>
      </c>
      <c r="AG32" s="108">
        <v>0</v>
      </c>
      <c r="AH32" s="99" t="e">
        <f t="shared" si="79"/>
        <v>#DIV/0!</v>
      </c>
      <c r="AI32" s="31">
        <v>0</v>
      </c>
      <c r="AJ32" s="31">
        <v>0</v>
      </c>
      <c r="AK32" s="99" t="e">
        <f t="shared" si="80"/>
        <v>#DIV/0!</v>
      </c>
      <c r="AL32" s="24">
        <v>0</v>
      </c>
      <c r="AM32" s="24">
        <v>0</v>
      </c>
      <c r="AN32" s="24" t="e">
        <f t="shared" si="81"/>
        <v>#DIV/0!</v>
      </c>
      <c r="AO32" s="24">
        <v>2</v>
      </c>
      <c r="AP32" s="24"/>
      <c r="AQ32" s="24"/>
      <c r="AR32" s="24">
        <v>2</v>
      </c>
      <c r="AS32" s="24"/>
      <c r="AT32" s="24"/>
      <c r="AU32" s="24">
        <v>2</v>
      </c>
      <c r="AV32" s="24"/>
      <c r="AW32" s="24"/>
      <c r="AX32" s="24">
        <v>2</v>
      </c>
      <c r="AY32" s="24"/>
      <c r="AZ32" s="24"/>
      <c r="BA32" s="24">
        <v>2</v>
      </c>
      <c r="BB32" s="24"/>
      <c r="BC32" s="24"/>
      <c r="BD32" s="24">
        <v>2</v>
      </c>
      <c r="BE32" s="24"/>
      <c r="BF32" s="24"/>
      <c r="BG32" s="24">
        <v>2</v>
      </c>
      <c r="BH32" s="24"/>
      <c r="BI32" s="24"/>
      <c r="BJ32" s="24">
        <v>2.9</v>
      </c>
      <c r="BK32" s="24"/>
      <c r="BL32" s="24"/>
      <c r="BM32" s="134">
        <f>(T32+V32+AJ32)/(S32+U32+W32)</f>
        <v>0.27500000000000002</v>
      </c>
      <c r="BN32" s="134">
        <f t="shared" si="109"/>
        <v>0.11000000000000001</v>
      </c>
    </row>
    <row r="33" spans="1:70" ht="87.75" customHeight="1">
      <c r="A33" s="25">
        <v>1</v>
      </c>
      <c r="B33" s="26" t="s">
        <v>176</v>
      </c>
      <c r="C33" s="25">
        <v>1</v>
      </c>
      <c r="D33" s="26" t="s">
        <v>178</v>
      </c>
      <c r="E33" s="25">
        <v>21</v>
      </c>
      <c r="F33" s="26" t="s">
        <v>170</v>
      </c>
      <c r="G33" s="25">
        <v>151</v>
      </c>
      <c r="H33" s="26" t="s">
        <v>101</v>
      </c>
      <c r="I33" s="25">
        <v>163</v>
      </c>
      <c r="J33" s="26" t="s">
        <v>102</v>
      </c>
      <c r="K33" s="27">
        <v>0</v>
      </c>
      <c r="L33" s="27">
        <v>7654</v>
      </c>
      <c r="M33" s="60">
        <v>2020110010205</v>
      </c>
      <c r="N33" s="27" t="s">
        <v>103</v>
      </c>
      <c r="O33" s="27">
        <v>3</v>
      </c>
      <c r="P33" s="61" t="s">
        <v>106</v>
      </c>
      <c r="Q33" s="27" t="s">
        <v>79</v>
      </c>
      <c r="R33" s="60">
        <v>68</v>
      </c>
      <c r="S33" s="62">
        <v>1</v>
      </c>
      <c r="T33" s="62">
        <v>1</v>
      </c>
      <c r="U33" s="62">
        <v>28</v>
      </c>
      <c r="V33" s="62">
        <v>28</v>
      </c>
      <c r="W33" s="62">
        <v>20</v>
      </c>
      <c r="X33" s="62"/>
      <c r="Y33" s="62">
        <v>10</v>
      </c>
      <c r="Z33" s="62"/>
      <c r="AA33" s="62">
        <v>9</v>
      </c>
      <c r="AB33" s="62"/>
      <c r="AC33" s="111">
        <v>0</v>
      </c>
      <c r="AD33" s="112">
        <v>0</v>
      </c>
      <c r="AE33" s="102" t="e">
        <f t="shared" si="94"/>
        <v>#DIV/0!</v>
      </c>
      <c r="AF33" s="111">
        <v>1</v>
      </c>
      <c r="AG33" s="119">
        <v>0</v>
      </c>
      <c r="AH33" s="102">
        <f t="shared" si="79"/>
        <v>0</v>
      </c>
      <c r="AI33" s="111">
        <v>3</v>
      </c>
      <c r="AJ33" s="112">
        <v>4</v>
      </c>
      <c r="AK33" s="102">
        <f t="shared" si="80"/>
        <v>1.3333333333333333</v>
      </c>
      <c r="AL33" s="25">
        <v>5</v>
      </c>
      <c r="AM33" s="89">
        <v>5</v>
      </c>
      <c r="AN33" s="90">
        <f t="shared" si="81"/>
        <v>1</v>
      </c>
      <c r="AO33" s="25">
        <v>7</v>
      </c>
      <c r="AP33" s="89"/>
      <c r="AQ33" s="90"/>
      <c r="AR33" s="25">
        <v>9</v>
      </c>
      <c r="AS33" s="89"/>
      <c r="AT33" s="90"/>
      <c r="AU33" s="25">
        <v>11</v>
      </c>
      <c r="AV33" s="89"/>
      <c r="AW33" s="90"/>
      <c r="AX33" s="25">
        <v>13</v>
      </c>
      <c r="AY33" s="89"/>
      <c r="AZ33" s="90"/>
      <c r="BA33" s="25">
        <v>15</v>
      </c>
      <c r="BB33" s="89"/>
      <c r="BC33" s="90"/>
      <c r="BD33" s="25">
        <v>17</v>
      </c>
      <c r="BE33" s="89"/>
      <c r="BF33" s="90"/>
      <c r="BG33" s="25">
        <v>19</v>
      </c>
      <c r="BH33" s="89"/>
      <c r="BI33" s="90"/>
      <c r="BJ33" s="25">
        <v>20</v>
      </c>
      <c r="BK33" s="89"/>
      <c r="BL33" s="90"/>
      <c r="BM33" s="130">
        <f t="shared" si="108"/>
        <v>0.67346938775510201</v>
      </c>
      <c r="BN33" s="130">
        <f t="shared" si="109"/>
        <v>0.48529411764705882</v>
      </c>
      <c r="BQ33" s="132"/>
    </row>
    <row r="34" spans="1:70" ht="69" customHeight="1">
      <c r="A34" s="17">
        <f t="shared" ref="A34:U34" si="110">+A32</f>
        <v>1</v>
      </c>
      <c r="B34" s="17" t="str">
        <f t="shared" si="110"/>
        <v>Hacer un nuevo contrato social con igualdad de oportunidades para la inclusión social, productiva
y política</v>
      </c>
      <c r="C34" s="17">
        <f t="shared" si="110"/>
        <v>1</v>
      </c>
      <c r="D34" s="17" t="str">
        <f t="shared" si="110"/>
        <v>Oportunidades de educación, salud y cultura para mujeres, jóvenes, niños, niñas y adolescentes</v>
      </c>
      <c r="E34" s="17">
        <f t="shared" si="110"/>
        <v>21</v>
      </c>
      <c r="F34" s="17" t="str">
        <f t="shared" si="110"/>
        <v>Creación y vida cotidiana: Apropiación ciudadana del arte, la cultura y el patrimonio, para la democracia cultural</v>
      </c>
      <c r="G34" s="17">
        <f t="shared" si="110"/>
        <v>151</v>
      </c>
      <c r="H34" s="17" t="str">
        <f t="shared" si="110"/>
        <v>Fortalecer 10 equipamientos artísticos y culturales en diferentes localidades de la ciudad.</v>
      </c>
      <c r="I34" s="17">
        <f t="shared" si="110"/>
        <v>163</v>
      </c>
      <c r="J34" s="17" t="str">
        <f t="shared" si="110"/>
        <v>Numero de equipamientos fortalecidos</v>
      </c>
      <c r="K34" s="30">
        <f t="shared" si="110"/>
        <v>0</v>
      </c>
      <c r="L34" s="30">
        <f t="shared" si="110"/>
        <v>7654</v>
      </c>
      <c r="M34" s="54">
        <f t="shared" si="110"/>
        <v>2020110010205</v>
      </c>
      <c r="N34" s="30" t="str">
        <f t="shared" si="110"/>
        <v>Mejoramiento de la Infraestructura Cultural en la ciudad de Bogotá</v>
      </c>
      <c r="O34" s="30">
        <f t="shared" si="110"/>
        <v>2</v>
      </c>
      <c r="P34" s="30" t="str">
        <f t="shared" si="110"/>
        <v>Asistir técnicamente 10 Proyectos de infraestructura cultural</v>
      </c>
      <c r="Q34" s="30" t="str">
        <f t="shared" si="110"/>
        <v>SUMA</v>
      </c>
      <c r="R34" s="54">
        <f t="shared" si="110"/>
        <v>10</v>
      </c>
      <c r="S34" s="67">
        <f t="shared" si="110"/>
        <v>0.1</v>
      </c>
      <c r="T34" s="67">
        <f t="shared" si="110"/>
        <v>0.1</v>
      </c>
      <c r="U34" s="67">
        <f t="shared" si="110"/>
        <v>1</v>
      </c>
      <c r="V34" s="67">
        <v>1</v>
      </c>
      <c r="W34" s="54">
        <f>+W32</f>
        <v>2.9</v>
      </c>
      <c r="X34" s="54"/>
      <c r="Y34" s="54">
        <f>+Y32</f>
        <v>1</v>
      </c>
      <c r="Z34" s="54"/>
      <c r="AA34" s="54">
        <f>+AA32</f>
        <v>5</v>
      </c>
      <c r="AB34" s="54"/>
      <c r="AC34" s="75">
        <f t="shared" ref="AC34" si="111">+AC32</f>
        <v>0</v>
      </c>
      <c r="AD34" s="75">
        <f>+AD32</f>
        <v>0</v>
      </c>
      <c r="AE34" s="94" t="e">
        <f>AE32</f>
        <v>#DIV/0!</v>
      </c>
      <c r="AF34" s="75">
        <f t="shared" ref="AF34" si="112">+AF32</f>
        <v>0</v>
      </c>
      <c r="AG34" s="109">
        <f>+AG32</f>
        <v>0</v>
      </c>
      <c r="AH34" s="94" t="e">
        <f>+AH32</f>
        <v>#DIV/0!</v>
      </c>
      <c r="AI34" s="75">
        <f t="shared" ref="AI34:AK34" si="113">+AI32</f>
        <v>0</v>
      </c>
      <c r="AJ34" s="75">
        <f t="shared" si="113"/>
        <v>0</v>
      </c>
      <c r="AK34" s="94" t="e">
        <f t="shared" si="113"/>
        <v>#DIV/0!</v>
      </c>
      <c r="AL34" s="17">
        <f t="shared" ref="AL34" si="114">+AL32</f>
        <v>0</v>
      </c>
      <c r="AM34" s="34">
        <f>+AM32</f>
        <v>0</v>
      </c>
      <c r="AN34" s="17" t="e">
        <f t="shared" si="81"/>
        <v>#DIV/0!</v>
      </c>
      <c r="AO34" s="17">
        <f t="shared" ref="AO34" si="115">+AO32</f>
        <v>2</v>
      </c>
      <c r="AP34" s="17"/>
      <c r="AQ34" s="17"/>
      <c r="AR34" s="17">
        <f t="shared" ref="AR34" si="116">+AR32</f>
        <v>2</v>
      </c>
      <c r="AS34" s="17"/>
      <c r="AT34" s="17"/>
      <c r="AU34" s="17">
        <f t="shared" ref="AU34" si="117">+AU32</f>
        <v>2</v>
      </c>
      <c r="AV34" s="17"/>
      <c r="AW34" s="17"/>
      <c r="AX34" s="34">
        <f t="shared" ref="AX34" si="118">+AX32</f>
        <v>2</v>
      </c>
      <c r="AY34" s="17"/>
      <c r="AZ34" s="17"/>
      <c r="BA34" s="34">
        <f t="shared" ref="BA34" si="119">+BA32</f>
        <v>2</v>
      </c>
      <c r="BB34" s="17"/>
      <c r="BC34" s="17"/>
      <c r="BD34" s="34">
        <f t="shared" ref="BD34" si="120">+BD32</f>
        <v>2</v>
      </c>
      <c r="BE34" s="17"/>
      <c r="BF34" s="17"/>
      <c r="BG34" s="34">
        <f t="shared" ref="BG34" si="121">+BG32</f>
        <v>2</v>
      </c>
      <c r="BH34" s="17"/>
      <c r="BI34" s="17"/>
      <c r="BJ34" s="34">
        <f t="shared" ref="BJ34" si="122">+BJ32</f>
        <v>2.9</v>
      </c>
      <c r="BK34" s="17"/>
      <c r="BL34" s="17"/>
      <c r="BM34" s="129">
        <f t="shared" si="108"/>
        <v>0.27500000000000002</v>
      </c>
      <c r="BN34" s="129">
        <f t="shared" si="109"/>
        <v>0.11000000000000001</v>
      </c>
    </row>
    <row r="35" spans="1:70" ht="61.5" customHeight="1">
      <c r="A35" s="10">
        <v>1</v>
      </c>
      <c r="B35" s="11" t="s">
        <v>176</v>
      </c>
      <c r="C35" s="10">
        <v>1</v>
      </c>
      <c r="D35" s="11" t="s">
        <v>178</v>
      </c>
      <c r="E35" s="10">
        <v>21</v>
      </c>
      <c r="F35" s="11" t="s">
        <v>171</v>
      </c>
      <c r="G35" s="10">
        <v>154</v>
      </c>
      <c r="H35" s="11" t="s">
        <v>107</v>
      </c>
      <c r="I35" s="10">
        <v>167</v>
      </c>
      <c r="J35" s="11" t="s">
        <v>108</v>
      </c>
      <c r="K35" s="20">
        <v>0</v>
      </c>
      <c r="L35" s="20">
        <v>7886</v>
      </c>
      <c r="M35" s="21">
        <v>2020110010215</v>
      </c>
      <c r="N35" s="20" t="s">
        <v>109</v>
      </c>
      <c r="O35" s="20">
        <v>1</v>
      </c>
      <c r="P35" s="36" t="s">
        <v>110</v>
      </c>
      <c r="Q35" s="20" t="s">
        <v>79</v>
      </c>
      <c r="R35" s="21">
        <v>1</v>
      </c>
      <c r="S35" s="66">
        <v>0</v>
      </c>
      <c r="T35" s="66">
        <v>0</v>
      </c>
      <c r="U35" s="66">
        <v>0.3</v>
      </c>
      <c r="V35" s="66">
        <v>0.3</v>
      </c>
      <c r="W35" s="66">
        <v>0.3</v>
      </c>
      <c r="X35" s="66"/>
      <c r="Y35" s="66">
        <v>0.3</v>
      </c>
      <c r="Z35" s="66"/>
      <c r="AA35" s="66">
        <v>0.1</v>
      </c>
      <c r="AB35" s="66"/>
      <c r="AC35" s="31">
        <v>0.02</v>
      </c>
      <c r="AD35" s="31">
        <v>0.02</v>
      </c>
      <c r="AE35" s="99">
        <f>AD35/AC35</f>
        <v>1</v>
      </c>
      <c r="AF35" s="31">
        <v>0.05</v>
      </c>
      <c r="AG35" s="108">
        <v>0.05</v>
      </c>
      <c r="AH35" s="99">
        <f>AG35/AF35</f>
        <v>1</v>
      </c>
      <c r="AI35" s="31">
        <v>0.08</v>
      </c>
      <c r="AJ35" s="31">
        <v>0.08</v>
      </c>
      <c r="AK35" s="99">
        <f>AJ35/AI35</f>
        <v>1</v>
      </c>
      <c r="AL35" s="76">
        <v>0.1</v>
      </c>
      <c r="AM35" s="10">
        <v>0.1</v>
      </c>
      <c r="AN35" s="99">
        <f t="shared" si="81"/>
        <v>1</v>
      </c>
      <c r="AO35" s="76">
        <v>0.13</v>
      </c>
      <c r="AP35" s="10"/>
      <c r="AQ35" s="10"/>
      <c r="AR35" s="10">
        <v>0.15</v>
      </c>
      <c r="AS35" s="10"/>
      <c r="AT35" s="10"/>
      <c r="AU35" s="10">
        <v>0.18</v>
      </c>
      <c r="AV35" s="10"/>
      <c r="AW35" s="10"/>
      <c r="AX35" s="10">
        <v>0.2</v>
      </c>
      <c r="AY35" s="10"/>
      <c r="AZ35" s="10"/>
      <c r="BA35" s="10">
        <v>0.23</v>
      </c>
      <c r="BB35" s="10"/>
      <c r="BC35" s="10"/>
      <c r="BD35" s="10">
        <v>0.25</v>
      </c>
      <c r="BE35" s="10"/>
      <c r="BF35" s="10"/>
      <c r="BG35" s="10">
        <v>0.28000000000000003</v>
      </c>
      <c r="BH35" s="10"/>
      <c r="BI35" s="10"/>
      <c r="BJ35" s="24">
        <v>0.3</v>
      </c>
      <c r="BK35" s="10"/>
      <c r="BL35" s="10"/>
      <c r="BM35" s="134">
        <f t="shared" si="108"/>
        <v>0.63333333333333341</v>
      </c>
      <c r="BN35" s="134">
        <f t="shared" si="109"/>
        <v>0.38000000000000006</v>
      </c>
    </row>
    <row r="36" spans="1:70" ht="68.25" customHeight="1">
      <c r="A36" s="25">
        <v>1</v>
      </c>
      <c r="B36" s="26" t="s">
        <v>176</v>
      </c>
      <c r="C36" s="25">
        <v>1</v>
      </c>
      <c r="D36" s="26" t="s">
        <v>178</v>
      </c>
      <c r="E36" s="25">
        <v>21</v>
      </c>
      <c r="F36" s="26" t="s">
        <v>171</v>
      </c>
      <c r="G36" s="25">
        <v>154</v>
      </c>
      <c r="H36" s="26" t="s">
        <v>107</v>
      </c>
      <c r="I36" s="25">
        <v>167</v>
      </c>
      <c r="J36" s="26" t="s">
        <v>108</v>
      </c>
      <c r="K36" s="27">
        <v>0</v>
      </c>
      <c r="L36" s="27">
        <v>7886</v>
      </c>
      <c r="M36" s="60">
        <v>2020110010215</v>
      </c>
      <c r="N36" s="27" t="s">
        <v>109</v>
      </c>
      <c r="O36" s="27">
        <v>2</v>
      </c>
      <c r="P36" s="61" t="s">
        <v>111</v>
      </c>
      <c r="Q36" s="27" t="s">
        <v>79</v>
      </c>
      <c r="R36" s="60">
        <v>20</v>
      </c>
      <c r="S36" s="62">
        <v>0</v>
      </c>
      <c r="T36" s="62">
        <v>0</v>
      </c>
      <c r="U36" s="62">
        <v>5</v>
      </c>
      <c r="V36" s="62">
        <v>5</v>
      </c>
      <c r="W36" s="62">
        <v>5</v>
      </c>
      <c r="X36" s="62"/>
      <c r="Y36" s="62">
        <v>5</v>
      </c>
      <c r="Z36" s="62"/>
      <c r="AA36" s="62">
        <v>5</v>
      </c>
      <c r="AB36" s="62"/>
      <c r="AC36" s="111">
        <v>0</v>
      </c>
      <c r="AD36" s="111">
        <v>0</v>
      </c>
      <c r="AE36" s="100" t="e">
        <f>AD36/AC36</f>
        <v>#DIV/0!</v>
      </c>
      <c r="AF36" s="111">
        <v>0</v>
      </c>
      <c r="AG36" s="110">
        <v>0</v>
      </c>
      <c r="AH36" s="100" t="e">
        <f>AG36/AF36</f>
        <v>#DIV/0!</v>
      </c>
      <c r="AI36" s="111">
        <v>1</v>
      </c>
      <c r="AJ36" s="111">
        <v>4</v>
      </c>
      <c r="AK36" s="100">
        <f>AJ36/AI36</f>
        <v>4</v>
      </c>
      <c r="AL36" s="77">
        <v>1</v>
      </c>
      <c r="AM36" s="25">
        <v>4</v>
      </c>
      <c r="AN36" s="100">
        <f t="shared" si="81"/>
        <v>4</v>
      </c>
      <c r="AO36" s="77">
        <v>1</v>
      </c>
      <c r="AP36" s="25"/>
      <c r="AQ36" s="29"/>
      <c r="AR36" s="25">
        <v>1</v>
      </c>
      <c r="AS36" s="25"/>
      <c r="AT36" s="29"/>
      <c r="AU36" s="25">
        <v>1</v>
      </c>
      <c r="AV36" s="25"/>
      <c r="AW36" s="29"/>
      <c r="AX36" s="25">
        <v>1</v>
      </c>
      <c r="AY36" s="25"/>
      <c r="AZ36" s="29"/>
      <c r="BA36" s="25">
        <v>4</v>
      </c>
      <c r="BB36" s="25"/>
      <c r="BC36" s="29"/>
      <c r="BD36" s="25">
        <v>4</v>
      </c>
      <c r="BE36" s="25"/>
      <c r="BF36" s="29"/>
      <c r="BG36" s="25">
        <v>4</v>
      </c>
      <c r="BH36" s="25"/>
      <c r="BI36" s="29"/>
      <c r="BJ36" s="25">
        <v>5</v>
      </c>
      <c r="BK36" s="25"/>
      <c r="BL36" s="29"/>
      <c r="BM36" s="131">
        <f t="shared" si="108"/>
        <v>0.9</v>
      </c>
      <c r="BN36" s="131">
        <f t="shared" si="109"/>
        <v>0.45</v>
      </c>
    </row>
    <row r="37" spans="1:70" ht="97.5" customHeight="1">
      <c r="A37" s="25">
        <v>1</v>
      </c>
      <c r="B37" s="26" t="s">
        <v>176</v>
      </c>
      <c r="C37" s="25">
        <v>1</v>
      </c>
      <c r="D37" s="26" t="s">
        <v>178</v>
      </c>
      <c r="E37" s="25">
        <v>21</v>
      </c>
      <c r="F37" s="26" t="s">
        <v>171</v>
      </c>
      <c r="G37" s="25">
        <v>154</v>
      </c>
      <c r="H37" s="26" t="s">
        <v>107</v>
      </c>
      <c r="I37" s="25">
        <v>167</v>
      </c>
      <c r="J37" s="26" t="s">
        <v>108</v>
      </c>
      <c r="K37" s="27">
        <v>0</v>
      </c>
      <c r="L37" s="27">
        <v>7886</v>
      </c>
      <c r="M37" s="60">
        <v>2020110010215</v>
      </c>
      <c r="N37" s="27" t="s">
        <v>109</v>
      </c>
      <c r="O37" s="27">
        <v>3</v>
      </c>
      <c r="P37" s="61" t="s">
        <v>112</v>
      </c>
      <c r="Q37" s="27" t="s">
        <v>79</v>
      </c>
      <c r="R37" s="60">
        <v>857</v>
      </c>
      <c r="S37" s="62">
        <v>50</v>
      </c>
      <c r="T37" s="62">
        <v>54</v>
      </c>
      <c r="U37" s="62">
        <v>307</v>
      </c>
      <c r="V37" s="62">
        <v>307</v>
      </c>
      <c r="W37" s="62">
        <v>350</v>
      </c>
      <c r="X37" s="62"/>
      <c r="Y37" s="62">
        <v>106</v>
      </c>
      <c r="Z37" s="62"/>
      <c r="AA37" s="62">
        <v>40</v>
      </c>
      <c r="AB37" s="62"/>
      <c r="AC37" s="111">
        <v>10</v>
      </c>
      <c r="AD37" s="111">
        <v>12</v>
      </c>
      <c r="AE37" s="100">
        <f>AD37/AC37</f>
        <v>1.2</v>
      </c>
      <c r="AF37" s="111">
        <v>41</v>
      </c>
      <c r="AG37" s="110">
        <v>37</v>
      </c>
      <c r="AH37" s="100">
        <f>AG37/AF37</f>
        <v>0.90243902439024393</v>
      </c>
      <c r="AI37" s="111">
        <v>72</v>
      </c>
      <c r="AJ37" s="111">
        <v>94</v>
      </c>
      <c r="AK37" s="100">
        <f>AJ37/AI37</f>
        <v>1.3055555555555556</v>
      </c>
      <c r="AL37" s="83">
        <v>103</v>
      </c>
      <c r="AM37" s="25">
        <v>138</v>
      </c>
      <c r="AN37" s="100">
        <f t="shared" si="81"/>
        <v>1.3398058252427185</v>
      </c>
      <c r="AO37" s="83">
        <v>134</v>
      </c>
      <c r="AP37" s="25"/>
      <c r="AQ37" s="29"/>
      <c r="AR37" s="25">
        <v>170</v>
      </c>
      <c r="AS37" s="25"/>
      <c r="AT37" s="29"/>
      <c r="AU37" s="25">
        <v>180</v>
      </c>
      <c r="AV37" s="25"/>
      <c r="AW37" s="29"/>
      <c r="AX37" s="25">
        <v>190</v>
      </c>
      <c r="AY37" s="25"/>
      <c r="AZ37" s="29"/>
      <c r="BA37" s="25">
        <v>230</v>
      </c>
      <c r="BB37" s="25"/>
      <c r="BC37" s="29"/>
      <c r="BD37" s="25">
        <v>270</v>
      </c>
      <c r="BE37" s="25"/>
      <c r="BF37" s="29"/>
      <c r="BG37" s="25">
        <v>310</v>
      </c>
      <c r="BH37" s="25"/>
      <c r="BI37" s="29"/>
      <c r="BJ37" s="25">
        <v>350</v>
      </c>
      <c r="BK37" s="25"/>
      <c r="BL37" s="29"/>
      <c r="BM37" s="131">
        <f t="shared" si="108"/>
        <v>0.64356435643564358</v>
      </c>
      <c r="BN37" s="131">
        <f t="shared" si="109"/>
        <v>0.53341148886283707</v>
      </c>
      <c r="BQ37" s="133"/>
      <c r="BR37" s="133"/>
    </row>
    <row r="38" spans="1:70" ht="61.5" customHeight="1">
      <c r="A38" s="17">
        <f t="shared" ref="A38:U38" si="123">+A35</f>
        <v>1</v>
      </c>
      <c r="B38" s="17" t="str">
        <f t="shared" si="123"/>
        <v>Hacer un nuevo contrato social con igualdad de oportunidades para la inclusión social, productiva
y política</v>
      </c>
      <c r="C38" s="17">
        <f t="shared" si="123"/>
        <v>1</v>
      </c>
      <c r="D38" s="17" t="str">
        <f t="shared" si="123"/>
        <v>Oportunidades de educación, salud y cultura para mujeres, jóvenes, niños, niñas y adolescentes</v>
      </c>
      <c r="E38" s="17">
        <f t="shared" si="123"/>
        <v>21</v>
      </c>
      <c r="F38" s="17" t="str">
        <f t="shared" si="123"/>
        <v>Creación y vida cotidiana: Apropiación ciudadana del arte, la cultura y el patrimonio, para la 
democracia cultural</v>
      </c>
      <c r="G38" s="17">
        <f t="shared" si="123"/>
        <v>154</v>
      </c>
      <c r="H38" s="17" t="str">
        <f t="shared" si="123"/>
        <v>Implementar una (1) estrategia que permita reconocer y difundir manifestaciones de patrimonio cultural material e inmaterial, para generar conocimiento en la ciudadanía.</v>
      </c>
      <c r="I38" s="17">
        <f t="shared" si="123"/>
        <v>167</v>
      </c>
      <c r="J38" s="17" t="str">
        <f t="shared" si="123"/>
        <v>Número de estrategias implementadas</v>
      </c>
      <c r="K38" s="30">
        <f t="shared" si="123"/>
        <v>0</v>
      </c>
      <c r="L38" s="30">
        <f t="shared" si="123"/>
        <v>7886</v>
      </c>
      <c r="M38" s="54">
        <f t="shared" si="123"/>
        <v>2020110010215</v>
      </c>
      <c r="N38" s="30" t="str">
        <f t="shared" si="123"/>
        <v>Reconocimiento y valoración del patrimonio material e inmaterial de Bogotá</v>
      </c>
      <c r="O38" s="30">
        <f t="shared" si="123"/>
        <v>1</v>
      </c>
      <c r="P38" s="30" t="str">
        <f t="shared" si="123"/>
        <v>Elaborar 1 documento de investigación con el objetivo de abordar datos cuantitativos del patrimonio cultural construido, a partir de la revisión de los resultados de la revisión de las políticas asociadas en la ciudad</v>
      </c>
      <c r="Q38" s="30" t="str">
        <f t="shared" si="123"/>
        <v>SUMA</v>
      </c>
      <c r="R38" s="54">
        <f t="shared" si="123"/>
        <v>1</v>
      </c>
      <c r="S38" s="67">
        <f t="shared" si="123"/>
        <v>0</v>
      </c>
      <c r="T38" s="67">
        <f t="shared" si="123"/>
        <v>0</v>
      </c>
      <c r="U38" s="67">
        <f t="shared" si="123"/>
        <v>0.3</v>
      </c>
      <c r="V38" s="67">
        <v>0.3</v>
      </c>
      <c r="W38" s="67">
        <f>+W35</f>
        <v>0.3</v>
      </c>
      <c r="X38" s="67"/>
      <c r="Y38" s="67">
        <f>+Y35</f>
        <v>0.3</v>
      </c>
      <c r="Z38" s="67"/>
      <c r="AA38" s="67">
        <f>+AA35</f>
        <v>0.1</v>
      </c>
      <c r="AB38" s="67"/>
      <c r="AC38" s="75">
        <f t="shared" ref="AC38" si="124">+AC35</f>
        <v>0.02</v>
      </c>
      <c r="AD38" s="75">
        <f>+AD35</f>
        <v>0.02</v>
      </c>
      <c r="AE38" s="94">
        <f>+AE35</f>
        <v>1</v>
      </c>
      <c r="AF38" s="75">
        <f t="shared" ref="AF38" si="125">+AF35</f>
        <v>0.05</v>
      </c>
      <c r="AG38" s="109">
        <f>+AG35</f>
        <v>0.05</v>
      </c>
      <c r="AH38" s="94">
        <f>+AH35</f>
        <v>1</v>
      </c>
      <c r="AI38" s="75">
        <f t="shared" ref="AI38" si="126">+AI35</f>
        <v>0.08</v>
      </c>
      <c r="AJ38" s="75">
        <f>AJ35</f>
        <v>0.08</v>
      </c>
      <c r="AK38" s="94">
        <f>AJ38/AI38</f>
        <v>1</v>
      </c>
      <c r="AL38" s="78">
        <f t="shared" ref="AL38:AN38" si="127">+AL35</f>
        <v>0.1</v>
      </c>
      <c r="AM38" s="78">
        <f t="shared" si="127"/>
        <v>0.1</v>
      </c>
      <c r="AN38" s="94">
        <f t="shared" si="127"/>
        <v>1</v>
      </c>
      <c r="AO38" s="78">
        <f t="shared" ref="AO38" si="128">+AO35</f>
        <v>0.13</v>
      </c>
      <c r="AP38" s="17"/>
      <c r="AQ38" s="17"/>
      <c r="AR38" s="17">
        <f t="shared" ref="AR38" si="129">+AR35</f>
        <v>0.15</v>
      </c>
      <c r="AS38" s="17"/>
      <c r="AT38" s="17"/>
      <c r="AU38" s="17">
        <f t="shared" ref="AU38" si="130">+AU35</f>
        <v>0.18</v>
      </c>
      <c r="AV38" s="17"/>
      <c r="AW38" s="17"/>
      <c r="AX38" s="17">
        <f t="shared" ref="AX38" si="131">+AX35</f>
        <v>0.2</v>
      </c>
      <c r="AY38" s="17"/>
      <c r="AZ38" s="17"/>
      <c r="BA38" s="34">
        <f t="shared" ref="BA38" si="132">+BA35</f>
        <v>0.23</v>
      </c>
      <c r="BB38" s="17"/>
      <c r="BC38" s="17"/>
      <c r="BD38" s="34">
        <f t="shared" ref="BD38" si="133">+BD35</f>
        <v>0.25</v>
      </c>
      <c r="BE38" s="17"/>
      <c r="BF38" s="17"/>
      <c r="BG38" s="33">
        <f t="shared" ref="BG38" si="134">+BG35</f>
        <v>0.28000000000000003</v>
      </c>
      <c r="BH38" s="17"/>
      <c r="BI38" s="17"/>
      <c r="BJ38" s="33">
        <f t="shared" ref="BJ38" si="135">+BJ35</f>
        <v>0.3</v>
      </c>
      <c r="BK38" s="17"/>
      <c r="BL38" s="17"/>
      <c r="BM38" s="123">
        <f>+BM35</f>
        <v>0.63333333333333341</v>
      </c>
      <c r="BN38" s="123">
        <f>+BN35</f>
        <v>0.38000000000000006</v>
      </c>
    </row>
    <row r="39" spans="1:70" ht="66" customHeight="1">
      <c r="A39" s="25">
        <v>1</v>
      </c>
      <c r="B39" s="26" t="s">
        <v>176</v>
      </c>
      <c r="C39" s="25">
        <v>1</v>
      </c>
      <c r="D39" s="26" t="s">
        <v>178</v>
      </c>
      <c r="E39" s="25">
        <v>21</v>
      </c>
      <c r="F39" s="26" t="s">
        <v>171</v>
      </c>
      <c r="G39" s="25">
        <v>158</v>
      </c>
      <c r="H39" s="26" t="s">
        <v>113</v>
      </c>
      <c r="I39" s="25">
        <v>171</v>
      </c>
      <c r="J39" s="26" t="s">
        <v>114</v>
      </c>
      <c r="K39" s="27">
        <v>0</v>
      </c>
      <c r="L39" s="27">
        <v>7650</v>
      </c>
      <c r="M39" s="60">
        <v>2020110010039</v>
      </c>
      <c r="N39" s="27" t="s">
        <v>115</v>
      </c>
      <c r="O39" s="27">
        <v>1</v>
      </c>
      <c r="P39" s="61" t="s">
        <v>116</v>
      </c>
      <c r="Q39" s="27" t="s">
        <v>79</v>
      </c>
      <c r="R39" s="60">
        <v>8</v>
      </c>
      <c r="S39" s="62">
        <v>2</v>
      </c>
      <c r="T39" s="62">
        <v>2</v>
      </c>
      <c r="U39" s="62">
        <v>2</v>
      </c>
      <c r="V39" s="62">
        <v>2</v>
      </c>
      <c r="W39" s="62">
        <v>2</v>
      </c>
      <c r="X39" s="62"/>
      <c r="Y39" s="62">
        <v>2</v>
      </c>
      <c r="Z39" s="62"/>
      <c r="AA39" s="62">
        <v>0</v>
      </c>
      <c r="AB39" s="62"/>
      <c r="AC39" s="111">
        <v>0</v>
      </c>
      <c r="AD39" s="111">
        <v>0</v>
      </c>
      <c r="AE39" s="100" t="e">
        <f>AD39/AC39</f>
        <v>#DIV/0!</v>
      </c>
      <c r="AF39" s="111">
        <v>0</v>
      </c>
      <c r="AG39" s="110">
        <v>0</v>
      </c>
      <c r="AH39" s="100" t="e">
        <f>AG39/AF39</f>
        <v>#DIV/0!</v>
      </c>
      <c r="AI39" s="111">
        <v>0</v>
      </c>
      <c r="AJ39" s="111">
        <v>0</v>
      </c>
      <c r="AK39" s="100" t="e">
        <f>AJ39/AI39</f>
        <v>#DIV/0!</v>
      </c>
      <c r="AL39" s="25">
        <v>0</v>
      </c>
      <c r="AM39" s="25">
        <v>0</v>
      </c>
      <c r="AN39" s="29" t="e">
        <f>AM39/AL39</f>
        <v>#DIV/0!</v>
      </c>
      <c r="AO39" s="25">
        <v>0</v>
      </c>
      <c r="AP39" s="25"/>
      <c r="AQ39" s="29"/>
      <c r="AR39" s="25">
        <v>0</v>
      </c>
      <c r="AS39" s="25"/>
      <c r="AT39" s="29"/>
      <c r="AU39" s="25">
        <v>0</v>
      </c>
      <c r="AV39" s="25"/>
      <c r="AW39" s="29"/>
      <c r="AX39" s="25">
        <v>0</v>
      </c>
      <c r="AY39" s="25"/>
      <c r="AZ39" s="29"/>
      <c r="BA39" s="25">
        <v>1</v>
      </c>
      <c r="BB39" s="25"/>
      <c r="BC39" s="29"/>
      <c r="BD39" s="25">
        <v>1</v>
      </c>
      <c r="BE39" s="25"/>
      <c r="BF39" s="29"/>
      <c r="BG39" s="25">
        <v>1</v>
      </c>
      <c r="BH39" s="25"/>
      <c r="BI39" s="29"/>
      <c r="BJ39" s="25">
        <v>2</v>
      </c>
      <c r="BK39" s="25"/>
      <c r="BL39" s="29"/>
      <c r="BM39" s="135">
        <f>(T39+V39+AJ39)/(S39+U39+W39)</f>
        <v>0.66666666666666663</v>
      </c>
      <c r="BN39" s="135">
        <f t="shared" ref="BM39:BN44" si="136">+BN36</f>
        <v>0.45</v>
      </c>
    </row>
    <row r="40" spans="1:70" ht="63.75" customHeight="1">
      <c r="A40" s="25">
        <v>1</v>
      </c>
      <c r="B40" s="26" t="s">
        <v>176</v>
      </c>
      <c r="C40" s="25">
        <v>1</v>
      </c>
      <c r="D40" s="26" t="s">
        <v>178</v>
      </c>
      <c r="E40" s="25">
        <v>21</v>
      </c>
      <c r="F40" s="26" t="s">
        <v>171</v>
      </c>
      <c r="G40" s="25">
        <v>158</v>
      </c>
      <c r="H40" s="26" t="s">
        <v>113</v>
      </c>
      <c r="I40" s="25">
        <v>171</v>
      </c>
      <c r="J40" s="26" t="s">
        <v>114</v>
      </c>
      <c r="K40" s="27">
        <v>0</v>
      </c>
      <c r="L40" s="27">
        <v>7650</v>
      </c>
      <c r="M40" s="60">
        <v>2020110010039</v>
      </c>
      <c r="N40" s="27" t="s">
        <v>115</v>
      </c>
      <c r="O40" s="27">
        <v>2</v>
      </c>
      <c r="P40" s="61" t="s">
        <v>117</v>
      </c>
      <c r="Q40" s="27" t="s">
        <v>79</v>
      </c>
      <c r="R40" s="60">
        <v>4</v>
      </c>
      <c r="S40" s="62">
        <v>0</v>
      </c>
      <c r="T40" s="62">
        <v>0</v>
      </c>
      <c r="U40" s="62">
        <v>1</v>
      </c>
      <c r="V40" s="62">
        <v>1</v>
      </c>
      <c r="W40" s="62">
        <v>2</v>
      </c>
      <c r="X40" s="62"/>
      <c r="Y40" s="62">
        <v>1</v>
      </c>
      <c r="Z40" s="62"/>
      <c r="AA40" s="62">
        <v>0</v>
      </c>
      <c r="AB40" s="62"/>
      <c r="AC40" s="111">
        <v>0</v>
      </c>
      <c r="AD40" s="111">
        <v>0</v>
      </c>
      <c r="AE40" s="100" t="e">
        <f t="shared" ref="AE40:AE44" si="137">AD40/AC40</f>
        <v>#DIV/0!</v>
      </c>
      <c r="AF40" s="111">
        <v>0</v>
      </c>
      <c r="AG40" s="110">
        <v>0</v>
      </c>
      <c r="AH40" s="100" t="e">
        <f t="shared" ref="AH40:AH41" si="138">AG40/AF40</f>
        <v>#DIV/0!</v>
      </c>
      <c r="AI40" s="111">
        <v>0</v>
      </c>
      <c r="AJ40" s="111">
        <v>0</v>
      </c>
      <c r="AK40" s="100" t="e">
        <f t="shared" ref="AK40:AK41" si="139">AJ40/AI40</f>
        <v>#DIV/0!</v>
      </c>
      <c r="AL40" s="25">
        <v>0</v>
      </c>
      <c r="AM40" s="25">
        <v>0</v>
      </c>
      <c r="AN40" s="29" t="e">
        <f>AM40/AL40</f>
        <v>#DIV/0!</v>
      </c>
      <c r="AO40" s="25">
        <v>0</v>
      </c>
      <c r="AP40" s="25"/>
      <c r="AQ40" s="29"/>
      <c r="AR40" s="25">
        <v>0</v>
      </c>
      <c r="AS40" s="25"/>
      <c r="AT40" s="29"/>
      <c r="AU40" s="25">
        <v>0</v>
      </c>
      <c r="AV40" s="25"/>
      <c r="AW40" s="29"/>
      <c r="AX40" s="25">
        <v>0</v>
      </c>
      <c r="AY40" s="25"/>
      <c r="AZ40" s="29"/>
      <c r="BA40" s="25">
        <v>1</v>
      </c>
      <c r="BB40" s="25"/>
      <c r="BC40" s="29"/>
      <c r="BD40" s="25">
        <v>1</v>
      </c>
      <c r="BE40" s="25"/>
      <c r="BF40" s="29"/>
      <c r="BG40" s="25">
        <v>1</v>
      </c>
      <c r="BH40" s="25"/>
      <c r="BI40" s="29"/>
      <c r="BJ40" s="25">
        <v>1</v>
      </c>
      <c r="BK40" s="25"/>
      <c r="BL40" s="29"/>
      <c r="BM40" s="135">
        <f t="shared" ref="BM40:BM41" si="140">(T40+V40+AJ40)/(S40+U40+W40)</f>
        <v>0.33333333333333331</v>
      </c>
      <c r="BN40" s="135">
        <f t="shared" ref="BN40" si="141">+BN37</f>
        <v>0.53341148886283707</v>
      </c>
    </row>
    <row r="41" spans="1:70" ht="70.5" customHeight="1">
      <c r="A41" s="25">
        <v>1</v>
      </c>
      <c r="B41" s="26" t="s">
        <v>176</v>
      </c>
      <c r="C41" s="25">
        <v>1</v>
      </c>
      <c r="D41" s="26" t="s">
        <v>178</v>
      </c>
      <c r="E41" s="25">
        <v>21</v>
      </c>
      <c r="F41" s="26" t="s">
        <v>171</v>
      </c>
      <c r="G41" s="25">
        <v>158</v>
      </c>
      <c r="H41" s="26" t="s">
        <v>113</v>
      </c>
      <c r="I41" s="25">
        <v>171</v>
      </c>
      <c r="J41" s="26" t="s">
        <v>114</v>
      </c>
      <c r="K41" s="27">
        <v>0</v>
      </c>
      <c r="L41" s="27">
        <v>7650</v>
      </c>
      <c r="M41" s="60">
        <v>2020110010039</v>
      </c>
      <c r="N41" s="27" t="s">
        <v>115</v>
      </c>
      <c r="O41" s="27">
        <v>3</v>
      </c>
      <c r="P41" s="61" t="s">
        <v>118</v>
      </c>
      <c r="Q41" s="27" t="s">
        <v>79</v>
      </c>
      <c r="R41" s="60">
        <v>3</v>
      </c>
      <c r="S41" s="62">
        <v>0</v>
      </c>
      <c r="T41" s="62">
        <v>0</v>
      </c>
      <c r="U41" s="63">
        <v>0.93</v>
      </c>
      <c r="V41" s="62">
        <v>0.93</v>
      </c>
      <c r="W41" s="63">
        <v>1.07</v>
      </c>
      <c r="X41" s="62"/>
      <c r="Y41" s="62">
        <v>1</v>
      </c>
      <c r="Z41" s="62"/>
      <c r="AA41" s="62">
        <v>0</v>
      </c>
      <c r="AB41" s="62"/>
      <c r="AC41" s="111">
        <v>0</v>
      </c>
      <c r="AD41" s="111">
        <v>0</v>
      </c>
      <c r="AE41" s="100" t="e">
        <f t="shared" si="137"/>
        <v>#DIV/0!</v>
      </c>
      <c r="AF41" s="111">
        <v>0</v>
      </c>
      <c r="AG41" s="110">
        <v>7.0000000000000007E-2</v>
      </c>
      <c r="AH41" s="100" t="e">
        <f t="shared" si="138"/>
        <v>#DIV/0!</v>
      </c>
      <c r="AI41" s="111">
        <v>0.7</v>
      </c>
      <c r="AJ41" s="111">
        <v>7.0000000000000007E-2</v>
      </c>
      <c r="AK41" s="100">
        <f t="shared" si="139"/>
        <v>0.10000000000000002</v>
      </c>
      <c r="AL41" s="35">
        <v>0.7</v>
      </c>
      <c r="AM41" s="25">
        <v>7.0000000000000007E-2</v>
      </c>
      <c r="AN41" s="29">
        <f>AM41/AL41</f>
        <v>0.10000000000000002</v>
      </c>
      <c r="AO41" s="35">
        <v>0.7</v>
      </c>
      <c r="AP41" s="25"/>
      <c r="AQ41" s="29"/>
      <c r="AR41" s="35">
        <v>0.7</v>
      </c>
      <c r="AS41" s="25"/>
      <c r="AT41" s="29"/>
      <c r="AU41" s="35">
        <v>0.7</v>
      </c>
      <c r="AV41" s="25"/>
      <c r="AW41" s="29"/>
      <c r="AX41" s="35">
        <v>0.7</v>
      </c>
      <c r="AY41" s="25"/>
      <c r="AZ41" s="29"/>
      <c r="BA41" s="35">
        <v>0.7</v>
      </c>
      <c r="BB41" s="25"/>
      <c r="BC41" s="29"/>
      <c r="BD41" s="35">
        <v>0.7</v>
      </c>
      <c r="BE41" s="25"/>
      <c r="BF41" s="29"/>
      <c r="BG41" s="35">
        <v>0.7</v>
      </c>
      <c r="BH41" s="25"/>
      <c r="BI41" s="29"/>
      <c r="BJ41" s="25">
        <v>1</v>
      </c>
      <c r="BK41" s="25"/>
      <c r="BL41" s="29"/>
      <c r="BM41" s="135">
        <f t="shared" si="140"/>
        <v>0.5</v>
      </c>
      <c r="BN41" s="135">
        <f t="shared" ref="BN41" si="142">+BN38</f>
        <v>0.38000000000000006</v>
      </c>
    </row>
    <row r="42" spans="1:70" ht="81" customHeight="1">
      <c r="A42" s="10">
        <v>1</v>
      </c>
      <c r="B42" s="11" t="s">
        <v>176</v>
      </c>
      <c r="C42" s="10">
        <v>1</v>
      </c>
      <c r="D42" s="11" t="s">
        <v>178</v>
      </c>
      <c r="E42" s="10">
        <v>21</v>
      </c>
      <c r="F42" s="11" t="s">
        <v>171</v>
      </c>
      <c r="G42" s="10">
        <v>158</v>
      </c>
      <c r="H42" s="36" t="s">
        <v>113</v>
      </c>
      <c r="I42" s="20">
        <v>171</v>
      </c>
      <c r="J42" s="36" t="s">
        <v>114</v>
      </c>
      <c r="K42" s="20">
        <v>0</v>
      </c>
      <c r="L42" s="20">
        <v>7650</v>
      </c>
      <c r="M42" s="21">
        <v>2020110010039</v>
      </c>
      <c r="N42" s="20" t="s">
        <v>115</v>
      </c>
      <c r="O42" s="20">
        <v>4</v>
      </c>
      <c r="P42" s="36" t="s">
        <v>119</v>
      </c>
      <c r="Q42" s="20" t="s">
        <v>79</v>
      </c>
      <c r="R42" s="21">
        <v>1687</v>
      </c>
      <c r="S42" s="22">
        <v>529</v>
      </c>
      <c r="T42" s="22">
        <v>529</v>
      </c>
      <c r="U42" s="22">
        <v>649</v>
      </c>
      <c r="V42" s="22">
        <v>649</v>
      </c>
      <c r="W42" s="22">
        <v>420</v>
      </c>
      <c r="X42" s="22"/>
      <c r="Y42" s="22">
        <v>57</v>
      </c>
      <c r="Z42" s="22"/>
      <c r="AA42" s="22">
        <v>32</v>
      </c>
      <c r="AB42" s="22"/>
      <c r="AC42" s="31">
        <v>0</v>
      </c>
      <c r="AD42" s="31">
        <v>0</v>
      </c>
      <c r="AE42" s="99" t="e">
        <f t="shared" si="137"/>
        <v>#DIV/0!</v>
      </c>
      <c r="AF42" s="31">
        <v>0</v>
      </c>
      <c r="AG42" s="108">
        <v>0</v>
      </c>
      <c r="AH42" s="99" t="e">
        <f>AG42/AF42</f>
        <v>#DIV/0!</v>
      </c>
      <c r="AI42" s="31">
        <v>0</v>
      </c>
      <c r="AJ42" s="31">
        <f>1</f>
        <v>1</v>
      </c>
      <c r="AK42" s="99" t="e">
        <f>AJ42/AI42</f>
        <v>#DIV/0!</v>
      </c>
      <c r="AL42" s="10">
        <v>57</v>
      </c>
      <c r="AM42" s="10">
        <v>57</v>
      </c>
      <c r="AN42" s="99">
        <f>AM42/AL42</f>
        <v>1</v>
      </c>
      <c r="AO42" s="10">
        <v>20</v>
      </c>
      <c r="AP42" s="10"/>
      <c r="AQ42" s="10"/>
      <c r="AR42" s="10">
        <v>20</v>
      </c>
      <c r="AS42" s="10"/>
      <c r="AT42" s="10"/>
      <c r="AU42" s="10">
        <v>361</v>
      </c>
      <c r="AV42" s="10"/>
      <c r="AW42" s="10"/>
      <c r="AX42" s="10">
        <v>410</v>
      </c>
      <c r="AY42" s="10"/>
      <c r="AZ42" s="10"/>
      <c r="BA42" s="10">
        <v>420</v>
      </c>
      <c r="BB42" s="10"/>
      <c r="BC42" s="10"/>
      <c r="BD42" s="10">
        <v>420</v>
      </c>
      <c r="BE42" s="10"/>
      <c r="BF42" s="10"/>
      <c r="BG42" s="10">
        <v>420</v>
      </c>
      <c r="BH42" s="10"/>
      <c r="BI42" s="10"/>
      <c r="BJ42" s="10">
        <v>420</v>
      </c>
      <c r="BK42" s="10"/>
      <c r="BL42" s="10"/>
      <c r="BM42" s="134">
        <f>(T42+V42+AJ42)/(S42+U42+W42)</f>
        <v>0.73779724655819778</v>
      </c>
      <c r="BN42" s="134">
        <f>(T42+V42+AJ42+Z42+AB42)/(S42+U42+W42+Y42+AA42)</f>
        <v>0.69887374036751626</v>
      </c>
    </row>
    <row r="43" spans="1:70" ht="90.75" customHeight="1">
      <c r="A43" s="25">
        <v>1</v>
      </c>
      <c r="B43" s="26" t="s">
        <v>176</v>
      </c>
      <c r="C43" s="25">
        <v>1</v>
      </c>
      <c r="D43" s="26" t="s">
        <v>178</v>
      </c>
      <c r="E43" s="25">
        <v>21</v>
      </c>
      <c r="F43" s="26" t="s">
        <v>170</v>
      </c>
      <c r="G43" s="25">
        <v>158</v>
      </c>
      <c r="H43" s="26" t="s">
        <v>113</v>
      </c>
      <c r="I43" s="25">
        <v>171</v>
      </c>
      <c r="J43" s="26" t="s">
        <v>114</v>
      </c>
      <c r="K43" s="27">
        <v>0</v>
      </c>
      <c r="L43" s="27">
        <v>7650</v>
      </c>
      <c r="M43" s="60">
        <v>2020110010039</v>
      </c>
      <c r="N43" s="27" t="s">
        <v>115</v>
      </c>
      <c r="O43" s="27">
        <v>5</v>
      </c>
      <c r="P43" s="61" t="s">
        <v>120</v>
      </c>
      <c r="Q43" s="27" t="s">
        <v>79</v>
      </c>
      <c r="R43" s="62">
        <v>2800</v>
      </c>
      <c r="S43" s="62">
        <v>0</v>
      </c>
      <c r="T43" s="62">
        <v>0</v>
      </c>
      <c r="U43" s="62">
        <v>1300</v>
      </c>
      <c r="V43" s="62">
        <v>1300</v>
      </c>
      <c r="W43" s="62">
        <v>1000</v>
      </c>
      <c r="X43" s="62"/>
      <c r="Y43" s="62">
        <v>300</v>
      </c>
      <c r="Z43" s="62"/>
      <c r="AA43" s="62">
        <v>200</v>
      </c>
      <c r="AB43" s="62"/>
      <c r="AC43" s="111">
        <v>0</v>
      </c>
      <c r="AD43" s="111">
        <v>0</v>
      </c>
      <c r="AE43" s="100" t="e">
        <f t="shared" si="137"/>
        <v>#DIV/0!</v>
      </c>
      <c r="AF43" s="111">
        <v>0</v>
      </c>
      <c r="AG43" s="110">
        <v>127</v>
      </c>
      <c r="AH43" s="100" t="e">
        <f>AG43/AF43</f>
        <v>#DIV/0!</v>
      </c>
      <c r="AI43" s="111">
        <v>0</v>
      </c>
      <c r="AJ43" s="111">
        <v>269</v>
      </c>
      <c r="AK43" s="100" t="e">
        <f>AJ43/AI43</f>
        <v>#DIV/0!</v>
      </c>
      <c r="AL43" s="25">
        <v>404</v>
      </c>
      <c r="AM43" s="25">
        <v>404</v>
      </c>
      <c r="AN43" s="100">
        <f>AM43/AL43</f>
        <v>1</v>
      </c>
      <c r="AO43" s="25">
        <v>0</v>
      </c>
      <c r="AP43" s="25"/>
      <c r="AQ43" s="25"/>
      <c r="AR43" s="25">
        <v>300</v>
      </c>
      <c r="AS43" s="25"/>
      <c r="AT43" s="25"/>
      <c r="AU43" s="25">
        <v>400</v>
      </c>
      <c r="AV43" s="25"/>
      <c r="AW43" s="25"/>
      <c r="AX43" s="25">
        <v>500</v>
      </c>
      <c r="AY43" s="25"/>
      <c r="AZ43" s="25"/>
      <c r="BA43" s="25">
        <v>550</v>
      </c>
      <c r="BB43" s="25"/>
      <c r="BC43" s="25"/>
      <c r="BD43" s="25">
        <v>700</v>
      </c>
      <c r="BE43" s="25"/>
      <c r="BF43" s="25"/>
      <c r="BG43" s="25">
        <v>800</v>
      </c>
      <c r="BH43" s="25"/>
      <c r="BI43" s="25"/>
      <c r="BJ43" s="25">
        <v>1000</v>
      </c>
      <c r="BK43" s="25"/>
      <c r="BL43" s="25"/>
      <c r="BM43" s="135">
        <f t="shared" si="136"/>
        <v>0.33333333333333331</v>
      </c>
      <c r="BN43" s="135">
        <f t="shared" si="136"/>
        <v>0.53341148886283707</v>
      </c>
    </row>
    <row r="44" spans="1:70" ht="74.25" customHeight="1">
      <c r="A44" s="25">
        <v>1</v>
      </c>
      <c r="B44" s="26" t="s">
        <v>176</v>
      </c>
      <c r="C44" s="25">
        <v>1</v>
      </c>
      <c r="D44" s="26" t="s">
        <v>178</v>
      </c>
      <c r="E44" s="25">
        <v>21</v>
      </c>
      <c r="F44" s="26" t="s">
        <v>170</v>
      </c>
      <c r="G44" s="25">
        <v>158</v>
      </c>
      <c r="H44" s="26" t="s">
        <v>113</v>
      </c>
      <c r="I44" s="25">
        <v>171</v>
      </c>
      <c r="J44" s="26" t="s">
        <v>114</v>
      </c>
      <c r="K44" s="27">
        <v>0</v>
      </c>
      <c r="L44" s="27">
        <v>7650</v>
      </c>
      <c r="M44" s="60">
        <v>2020110010039</v>
      </c>
      <c r="N44" s="27" t="s">
        <v>115</v>
      </c>
      <c r="O44" s="27">
        <v>6</v>
      </c>
      <c r="P44" s="61" t="s">
        <v>121</v>
      </c>
      <c r="Q44" s="27" t="s">
        <v>79</v>
      </c>
      <c r="R44" s="62">
        <v>270</v>
      </c>
      <c r="S44" s="62">
        <v>0</v>
      </c>
      <c r="T44" s="62">
        <v>0</v>
      </c>
      <c r="U44" s="62">
        <v>0</v>
      </c>
      <c r="V44" s="62">
        <v>0</v>
      </c>
      <c r="W44" s="62">
        <v>110</v>
      </c>
      <c r="X44" s="62"/>
      <c r="Y44" s="62">
        <v>110</v>
      </c>
      <c r="Z44" s="62"/>
      <c r="AA44" s="62">
        <v>50</v>
      </c>
      <c r="AB44" s="62"/>
      <c r="AC44" s="111">
        <v>0</v>
      </c>
      <c r="AD44" s="111">
        <v>0</v>
      </c>
      <c r="AE44" s="100" t="e">
        <f t="shared" si="137"/>
        <v>#DIV/0!</v>
      </c>
      <c r="AF44" s="111">
        <v>20</v>
      </c>
      <c r="AG44" s="110">
        <v>101</v>
      </c>
      <c r="AH44" s="100">
        <f>AG44/AF44</f>
        <v>5.05</v>
      </c>
      <c r="AI44" s="111">
        <v>122</v>
      </c>
      <c r="AJ44" s="111">
        <v>159</v>
      </c>
      <c r="AK44" s="100">
        <f>AJ44/AI44</f>
        <v>1.3032786885245902</v>
      </c>
      <c r="AL44" s="25">
        <v>148</v>
      </c>
      <c r="AM44" s="25">
        <v>226</v>
      </c>
      <c r="AN44" s="100">
        <f>AM44/AL44</f>
        <v>1.527027027027027</v>
      </c>
      <c r="AO44" s="25">
        <v>45</v>
      </c>
      <c r="AP44" s="25"/>
      <c r="AQ44" s="25"/>
      <c r="AR44" s="25">
        <v>55</v>
      </c>
      <c r="AS44" s="25"/>
      <c r="AT44" s="25"/>
      <c r="AU44" s="25">
        <v>65</v>
      </c>
      <c r="AV44" s="25"/>
      <c r="AW44" s="25"/>
      <c r="AX44" s="25">
        <v>75</v>
      </c>
      <c r="AY44" s="25"/>
      <c r="AZ44" s="25"/>
      <c r="BA44" s="25">
        <v>85</v>
      </c>
      <c r="BB44" s="25"/>
      <c r="BC44" s="25"/>
      <c r="BD44" s="25">
        <v>95</v>
      </c>
      <c r="BE44" s="25"/>
      <c r="BF44" s="25"/>
      <c r="BG44" s="25">
        <v>105</v>
      </c>
      <c r="BH44" s="25"/>
      <c r="BI44" s="25"/>
      <c r="BJ44" s="25">
        <v>110</v>
      </c>
      <c r="BK44" s="25"/>
      <c r="BL44" s="25"/>
      <c r="BM44" s="135">
        <f t="shared" si="136"/>
        <v>0.5</v>
      </c>
      <c r="BN44" s="135">
        <f t="shared" si="136"/>
        <v>0.38000000000000006</v>
      </c>
    </row>
    <row r="45" spans="1:70" ht="85.5" customHeight="1">
      <c r="A45" s="17">
        <f t="shared" ref="A45:P45" si="143">+A42</f>
        <v>1</v>
      </c>
      <c r="B45" s="17" t="str">
        <f t="shared" si="143"/>
        <v>Hacer un nuevo contrato social con igualdad de oportunidades para la inclusión social, productiva
y política</v>
      </c>
      <c r="C45" s="17">
        <f t="shared" si="143"/>
        <v>1</v>
      </c>
      <c r="D45" s="17" t="str">
        <f t="shared" si="143"/>
        <v>Oportunidades de educación, salud y cultura para mujeres, jóvenes, niños, niñas y adolescentes</v>
      </c>
      <c r="E45" s="17">
        <f t="shared" si="143"/>
        <v>21</v>
      </c>
      <c r="F45" s="17" t="str">
        <f t="shared" si="143"/>
        <v>Creación y vida cotidiana: Apropiación ciudadana del arte, la cultura y el patrimonio, para la 
democracia cultural</v>
      </c>
      <c r="G45" s="17">
        <f t="shared" si="143"/>
        <v>158</v>
      </c>
      <c r="H45" s="17" t="str">
        <f t="shared" si="143"/>
        <v>Realizar el 100% de las acciones para el fortalecimiento de los estímulos, apoyos concertados y alianzas estratégicas para dinamizar la estrategia sectorial dirigida a fomentar los procesos culturales, artísticos, patrimoniales.</v>
      </c>
      <c r="I45" s="30">
        <f t="shared" si="143"/>
        <v>171</v>
      </c>
      <c r="J45" s="30" t="str">
        <f t="shared" si="143"/>
        <v>Porcentaje de acciones para el fortalecimiento de los estímulos, apoyos concertados y alianzas estratégicas realizadas.</v>
      </c>
      <c r="K45" s="30">
        <f t="shared" si="143"/>
        <v>0</v>
      </c>
      <c r="L45" s="30">
        <f t="shared" si="143"/>
        <v>7650</v>
      </c>
      <c r="M45" s="54">
        <f t="shared" si="143"/>
        <v>2020110010039</v>
      </c>
      <c r="N45" s="30" t="str">
        <f t="shared" si="143"/>
        <v xml:space="preserve">Fortalecimiento de los procesos de fomento cultural para la gestión incluyente en Cultura para la vida cotidiana en Bogotá </v>
      </c>
      <c r="O45" s="30">
        <f t="shared" si="143"/>
        <v>4</v>
      </c>
      <c r="P45" s="30" t="str">
        <f t="shared" si="143"/>
        <v>Entregar 1687 Estímulos, Apoyos Concertados Y Alianzas Estratégicas Estímulos (800), Apoyos Concertados (120) Y Alianzas Estratégicas (3) Dirigidos A Fortalecer Los Procesos De Los Agentes Del Sector</v>
      </c>
      <c r="Q45" s="30" t="s">
        <v>68</v>
      </c>
      <c r="R45" s="55">
        <v>1</v>
      </c>
      <c r="S45" s="55">
        <v>1</v>
      </c>
      <c r="T45" s="56">
        <v>1</v>
      </c>
      <c r="U45" s="56">
        <v>1</v>
      </c>
      <c r="V45" s="70">
        <v>0.99850000000000005</v>
      </c>
      <c r="W45" s="55">
        <v>1</v>
      </c>
      <c r="X45" s="55"/>
      <c r="Y45" s="55">
        <v>1</v>
      </c>
      <c r="Z45" s="55"/>
      <c r="AA45" s="55">
        <v>1</v>
      </c>
      <c r="AB45" s="55"/>
      <c r="AC45" s="75">
        <f>+AC42</f>
        <v>0</v>
      </c>
      <c r="AD45" s="109">
        <f>+AD42</f>
        <v>0</v>
      </c>
      <c r="AE45" s="94" t="e">
        <f>AD45/AC45</f>
        <v>#DIV/0!</v>
      </c>
      <c r="AF45" s="109">
        <f>+AF42</f>
        <v>0</v>
      </c>
      <c r="AG45" s="109">
        <f>+AG42</f>
        <v>0</v>
      </c>
      <c r="AH45" s="94" t="e">
        <f>AG45/AF45</f>
        <v>#DIV/0!</v>
      </c>
      <c r="AI45" s="109">
        <f t="shared" ref="AI45" si="144">+AI42</f>
        <v>0</v>
      </c>
      <c r="AJ45" s="129">
        <v>2E-3</v>
      </c>
      <c r="AK45" s="94" t="e">
        <f>+AK42</f>
        <v>#DIV/0!</v>
      </c>
      <c r="AL45" s="94">
        <f>AL42/$W$42</f>
        <v>0.1357142857142857</v>
      </c>
      <c r="AM45" s="94">
        <f>AM42/$W$42</f>
        <v>0.1357142857142857</v>
      </c>
      <c r="AN45" s="94">
        <f>AM45/AL45</f>
        <v>1</v>
      </c>
      <c r="AO45" s="94">
        <f>AO42/$W$42</f>
        <v>4.7619047619047616E-2</v>
      </c>
      <c r="AP45" s="94"/>
      <c r="AQ45" s="94"/>
      <c r="AR45" s="94">
        <f>AR42/$W$42</f>
        <v>4.7619047619047616E-2</v>
      </c>
      <c r="AS45" s="94"/>
      <c r="AT45" s="94"/>
      <c r="AU45" s="94">
        <f>AU42/$W$42</f>
        <v>0.85952380952380958</v>
      </c>
      <c r="AV45" s="94"/>
      <c r="AW45" s="94"/>
      <c r="AX45" s="94">
        <f>AX42/$W$42</f>
        <v>0.97619047619047616</v>
      </c>
      <c r="AY45" s="94"/>
      <c r="AZ45" s="94"/>
      <c r="BA45" s="94">
        <f>BA42/$W$42</f>
        <v>1</v>
      </c>
      <c r="BB45" s="94"/>
      <c r="BC45" s="94"/>
      <c r="BD45" s="94">
        <f>BD42/$W$42</f>
        <v>1</v>
      </c>
      <c r="BE45" s="94"/>
      <c r="BF45" s="94"/>
      <c r="BG45" s="94">
        <f>BG42/$W$42</f>
        <v>1</v>
      </c>
      <c r="BH45" s="94"/>
      <c r="BI45" s="94"/>
      <c r="BJ45" s="94">
        <f>BJ42/$W$42</f>
        <v>1</v>
      </c>
      <c r="BK45" s="94"/>
      <c r="BL45" s="94"/>
      <c r="BM45" s="94">
        <f>+BM42</f>
        <v>0.73779724655819778</v>
      </c>
      <c r="BN45" s="94">
        <f>+BN42</f>
        <v>0.69887374036751626</v>
      </c>
    </row>
    <row r="46" spans="1:70" ht="77.25" customHeight="1">
      <c r="A46" s="10">
        <v>1</v>
      </c>
      <c r="B46" s="11" t="s">
        <v>176</v>
      </c>
      <c r="C46" s="10">
        <v>4</v>
      </c>
      <c r="D46" s="11" t="s">
        <v>180</v>
      </c>
      <c r="E46" s="10">
        <v>24</v>
      </c>
      <c r="F46" s="11" t="s">
        <v>172</v>
      </c>
      <c r="G46" s="10">
        <v>165</v>
      </c>
      <c r="H46" s="11" t="s">
        <v>122</v>
      </c>
      <c r="I46" s="10">
        <v>179</v>
      </c>
      <c r="J46" s="11" t="s">
        <v>123</v>
      </c>
      <c r="K46" s="20">
        <v>0</v>
      </c>
      <c r="L46" s="20">
        <v>7887</v>
      </c>
      <c r="M46" s="21">
        <v>2020110010216</v>
      </c>
      <c r="N46" s="20" t="s">
        <v>124</v>
      </c>
      <c r="O46" s="20">
        <v>2</v>
      </c>
      <c r="P46" s="36" t="s">
        <v>122</v>
      </c>
      <c r="Q46" s="20" t="s">
        <v>75</v>
      </c>
      <c r="R46" s="22">
        <v>10</v>
      </c>
      <c r="S46" s="22">
        <v>1</v>
      </c>
      <c r="T46" s="22">
        <v>1</v>
      </c>
      <c r="U46" s="22">
        <v>5</v>
      </c>
      <c r="V46" s="22">
        <v>5</v>
      </c>
      <c r="W46" s="22">
        <v>8</v>
      </c>
      <c r="X46" s="22"/>
      <c r="Y46" s="22">
        <v>9</v>
      </c>
      <c r="Z46" s="22"/>
      <c r="AA46" s="22">
        <v>10</v>
      </c>
      <c r="AB46" s="22"/>
      <c r="AC46" s="58">
        <v>5</v>
      </c>
      <c r="AD46" s="31">
        <v>5</v>
      </c>
      <c r="AE46" s="99">
        <f>+AD46/AC46</f>
        <v>1</v>
      </c>
      <c r="AF46" s="58">
        <v>5</v>
      </c>
      <c r="AG46" s="108">
        <v>5</v>
      </c>
      <c r="AH46" s="99">
        <f>AG46/AF46</f>
        <v>1</v>
      </c>
      <c r="AI46" s="58">
        <v>5</v>
      </c>
      <c r="AJ46" s="31">
        <v>5</v>
      </c>
      <c r="AK46" s="99">
        <f>+AJ46/AI46</f>
        <v>1</v>
      </c>
      <c r="AL46" s="10">
        <v>5</v>
      </c>
      <c r="AM46" s="23">
        <v>5</v>
      </c>
      <c r="AN46" s="13">
        <f>AM46/AL46</f>
        <v>1</v>
      </c>
      <c r="AO46" s="10">
        <v>5</v>
      </c>
      <c r="AP46" s="10"/>
      <c r="AQ46" s="10"/>
      <c r="AR46" s="10">
        <v>5</v>
      </c>
      <c r="AS46" s="10"/>
      <c r="AT46" s="10"/>
      <c r="AU46" s="12">
        <v>5</v>
      </c>
      <c r="AV46" s="24"/>
      <c r="AW46" s="14"/>
      <c r="AX46" s="12">
        <v>7</v>
      </c>
      <c r="AY46" s="10"/>
      <c r="AZ46" s="10"/>
      <c r="BA46" s="12">
        <v>7</v>
      </c>
      <c r="BB46" s="10"/>
      <c r="BC46" s="10"/>
      <c r="BD46" s="12">
        <v>7</v>
      </c>
      <c r="BE46" s="10"/>
      <c r="BF46" s="10"/>
      <c r="BG46" s="12">
        <v>7</v>
      </c>
      <c r="BH46" s="10"/>
      <c r="BI46" s="10"/>
      <c r="BJ46" s="12">
        <v>8</v>
      </c>
      <c r="BK46" s="10"/>
      <c r="BL46" s="10"/>
      <c r="BM46" s="15">
        <f>AJ46/W46</f>
        <v>0.625</v>
      </c>
      <c r="BN46" s="16">
        <f>AJ46/AA46</f>
        <v>0.5</v>
      </c>
    </row>
    <row r="47" spans="1:70" ht="93.75" customHeight="1">
      <c r="A47" s="17">
        <f t="shared" ref="A47:J47" si="145">+A46</f>
        <v>1</v>
      </c>
      <c r="B47" s="17" t="str">
        <f t="shared" si="145"/>
        <v>Hacer un nuevo contrato social con igualdad de oportunidades para la inclusión social, productiva
y política</v>
      </c>
      <c r="C47" s="17">
        <f t="shared" si="145"/>
        <v>4</v>
      </c>
      <c r="D47" s="17" t="str">
        <f t="shared" si="145"/>
        <v xml:space="preserve">Reactivación y adaptación económica a través de esquemas de productividad sostenible </v>
      </c>
      <c r="E47" s="17">
        <f t="shared" si="145"/>
        <v>24</v>
      </c>
      <c r="F47" s="17" t="str">
        <f t="shared" si="145"/>
        <v>Bogotá región emprendedora e innovadora</v>
      </c>
      <c r="G47" s="17">
        <f t="shared" si="145"/>
        <v>165</v>
      </c>
      <c r="H47" s="17" t="str">
        <f t="shared" si="145"/>
        <v>Desarrollar diez (10) actividades de impacto artístico, cultural y patrimonial en Bogotá y la Región</v>
      </c>
      <c r="I47" s="17">
        <f t="shared" si="145"/>
        <v>179</v>
      </c>
      <c r="J47" s="17" t="str">
        <f t="shared" si="145"/>
        <v>Número de actividades de impacto desarrolladas</v>
      </c>
      <c r="K47" s="30">
        <v>0</v>
      </c>
      <c r="L47" s="30">
        <f t="shared" ref="L47:U47" si="146">+L46</f>
        <v>7887</v>
      </c>
      <c r="M47" s="54">
        <f t="shared" si="146"/>
        <v>2020110010216</v>
      </c>
      <c r="N47" s="30" t="str">
        <f t="shared" si="146"/>
        <v>Implementación de una estrategia de arte en espacio público en Bogotá</v>
      </c>
      <c r="O47" s="30">
        <f t="shared" si="146"/>
        <v>2</v>
      </c>
      <c r="P47" s="30" t="str">
        <f t="shared" si="146"/>
        <v>Desarrollar diez (10) actividades de impacto artístico, cultural y patrimonial en Bogotá y la Región</v>
      </c>
      <c r="Q47" s="30" t="str">
        <f t="shared" si="146"/>
        <v>CRECIENTE</v>
      </c>
      <c r="R47" s="57">
        <f t="shared" si="146"/>
        <v>10</v>
      </c>
      <c r="S47" s="57">
        <f t="shared" si="146"/>
        <v>1</v>
      </c>
      <c r="T47" s="57">
        <f t="shared" si="146"/>
        <v>1</v>
      </c>
      <c r="U47" s="57">
        <f t="shared" si="146"/>
        <v>5</v>
      </c>
      <c r="V47" s="57">
        <v>5</v>
      </c>
      <c r="W47" s="57">
        <v>8</v>
      </c>
      <c r="X47" s="57"/>
      <c r="Y47" s="57">
        <f>+Y46</f>
        <v>9</v>
      </c>
      <c r="Z47" s="57"/>
      <c r="AA47" s="57">
        <f>+AA46</f>
        <v>10</v>
      </c>
      <c r="AB47" s="57"/>
      <c r="AC47" s="75">
        <f t="shared" ref="AC47:AD47" si="147">+AC46</f>
        <v>5</v>
      </c>
      <c r="AD47" s="75">
        <f t="shared" si="147"/>
        <v>5</v>
      </c>
      <c r="AE47" s="94">
        <f>AE46</f>
        <v>1</v>
      </c>
      <c r="AF47" s="75">
        <f t="shared" ref="AF47:AG47" si="148">+AF46</f>
        <v>5</v>
      </c>
      <c r="AG47" s="75">
        <f t="shared" si="148"/>
        <v>5</v>
      </c>
      <c r="AH47" s="94">
        <f>+AH46</f>
        <v>1</v>
      </c>
      <c r="AI47" s="75">
        <f t="shared" ref="AI47:AJ47" si="149">+AI46</f>
        <v>5</v>
      </c>
      <c r="AJ47" s="75">
        <f t="shared" si="149"/>
        <v>5</v>
      </c>
      <c r="AK47" s="94">
        <f>+AK46</f>
        <v>1</v>
      </c>
      <c r="AL47" s="17">
        <f t="shared" ref="AL47:AN47" si="150">+AL46</f>
        <v>5</v>
      </c>
      <c r="AM47" s="17">
        <f t="shared" si="150"/>
        <v>5</v>
      </c>
      <c r="AN47" s="94">
        <f t="shared" si="150"/>
        <v>1</v>
      </c>
      <c r="AO47" s="17">
        <f t="shared" ref="AO47" si="151">+AO46</f>
        <v>5</v>
      </c>
      <c r="AP47" s="17"/>
      <c r="AQ47" s="17"/>
      <c r="AR47" s="17">
        <f t="shared" ref="AR47" si="152">+AR46</f>
        <v>5</v>
      </c>
      <c r="AS47" s="17"/>
      <c r="AT47" s="17"/>
      <c r="AU47" s="18">
        <f t="shared" ref="AU47" si="153">+AU46</f>
        <v>5</v>
      </c>
      <c r="AV47" s="17"/>
      <c r="AW47" s="19"/>
      <c r="AX47" s="18">
        <f t="shared" ref="AX47" si="154">+AX46</f>
        <v>7</v>
      </c>
      <c r="AY47" s="17"/>
      <c r="AZ47" s="19"/>
      <c r="BA47" s="18">
        <f t="shared" ref="BA47" si="155">+BA46</f>
        <v>7</v>
      </c>
      <c r="BB47" s="17"/>
      <c r="BC47" s="17"/>
      <c r="BD47" s="18">
        <f t="shared" ref="BD47" si="156">+BD46</f>
        <v>7</v>
      </c>
      <c r="BE47" s="17"/>
      <c r="BF47" s="17"/>
      <c r="BG47" s="18">
        <f t="shared" ref="BG47" si="157">+BG46</f>
        <v>7</v>
      </c>
      <c r="BH47" s="17"/>
      <c r="BI47" s="17"/>
      <c r="BJ47" s="18">
        <f t="shared" ref="BJ47" si="158">+BJ46</f>
        <v>8</v>
      </c>
      <c r="BK47" s="17"/>
      <c r="BL47" s="17"/>
      <c r="BM47" s="33">
        <f>+BM46</f>
        <v>0.625</v>
      </c>
      <c r="BN47" s="33">
        <f>BN46</f>
        <v>0.5</v>
      </c>
    </row>
    <row r="48" spans="1:70" ht="65.25" customHeight="1">
      <c r="A48" s="10">
        <v>1</v>
      </c>
      <c r="B48" s="11" t="s">
        <v>176</v>
      </c>
      <c r="C48" s="10">
        <v>4</v>
      </c>
      <c r="D48" s="11" t="s">
        <v>180</v>
      </c>
      <c r="E48" s="10">
        <v>24</v>
      </c>
      <c r="F48" s="11" t="s">
        <v>172</v>
      </c>
      <c r="G48" s="10">
        <v>167</v>
      </c>
      <c r="H48" s="11" t="s">
        <v>125</v>
      </c>
      <c r="I48" s="10">
        <v>181</v>
      </c>
      <c r="J48" s="11" t="s">
        <v>126</v>
      </c>
      <c r="K48" s="10">
        <v>1</v>
      </c>
      <c r="L48" s="20">
        <v>7881</v>
      </c>
      <c r="M48" s="21">
        <v>2020110010059</v>
      </c>
      <c r="N48" s="20" t="s">
        <v>127</v>
      </c>
      <c r="O48" s="20">
        <v>1</v>
      </c>
      <c r="P48" s="36" t="s">
        <v>128</v>
      </c>
      <c r="Q48" s="20" t="s">
        <v>68</v>
      </c>
      <c r="R48" s="22">
        <v>1</v>
      </c>
      <c r="S48" s="22">
        <v>1</v>
      </c>
      <c r="T48" s="22">
        <v>1</v>
      </c>
      <c r="U48" s="22">
        <v>1</v>
      </c>
      <c r="V48" s="22">
        <v>1</v>
      </c>
      <c r="W48" s="22">
        <v>1</v>
      </c>
      <c r="X48" s="22"/>
      <c r="Y48" s="22">
        <v>1</v>
      </c>
      <c r="Z48" s="22"/>
      <c r="AA48" s="22">
        <v>1</v>
      </c>
      <c r="AB48" s="22"/>
      <c r="AC48" s="113">
        <v>0.05</v>
      </c>
      <c r="AD48" s="31">
        <v>0.05</v>
      </c>
      <c r="AE48" s="99">
        <f>AD48/AC48</f>
        <v>1</v>
      </c>
      <c r="AF48" s="113">
        <v>0.1</v>
      </c>
      <c r="AG48" s="108">
        <v>0.1</v>
      </c>
      <c r="AH48" s="99">
        <f>AG48/AF48</f>
        <v>1</v>
      </c>
      <c r="AI48" s="113">
        <v>0.2</v>
      </c>
      <c r="AJ48" s="31">
        <v>0.2</v>
      </c>
      <c r="AK48" s="99">
        <f>AJ48/AI48</f>
        <v>1</v>
      </c>
      <c r="AL48" s="79">
        <v>0.3</v>
      </c>
      <c r="AM48" s="31">
        <v>0.3</v>
      </c>
      <c r="AN48" s="14">
        <f>AM48/AL48</f>
        <v>1</v>
      </c>
      <c r="AO48" s="79">
        <v>0.4</v>
      </c>
      <c r="AP48" s="10"/>
      <c r="AQ48" s="10"/>
      <c r="AR48" s="79">
        <v>0.5</v>
      </c>
      <c r="AS48" s="10"/>
      <c r="AT48" s="10"/>
      <c r="AU48" s="79">
        <v>0.6</v>
      </c>
      <c r="AV48" s="24"/>
      <c r="AW48" s="14"/>
      <c r="AX48" s="79">
        <v>0.7</v>
      </c>
      <c r="AY48" s="24"/>
      <c r="AZ48" s="24"/>
      <c r="BA48" s="79">
        <v>0.8</v>
      </c>
      <c r="BB48" s="24"/>
      <c r="BC48" s="24"/>
      <c r="BD48" s="79">
        <v>0.9</v>
      </c>
      <c r="BE48" s="24"/>
      <c r="BF48" s="24"/>
      <c r="BG48" s="74">
        <v>0.95</v>
      </c>
      <c r="BH48" s="24"/>
      <c r="BI48" s="24"/>
      <c r="BJ48" s="74">
        <v>1</v>
      </c>
      <c r="BK48" s="24"/>
      <c r="BL48" s="24"/>
      <c r="BM48" s="15">
        <f>(T48+V48+AJ48)/(S48+U48+W48)</f>
        <v>0.73333333333333339</v>
      </c>
      <c r="BN48" s="16">
        <f>(T48+V48+AJ48+Z48+AB48)/(S48+U48+W48+Y48+AA48)</f>
        <v>0.44000000000000006</v>
      </c>
    </row>
    <row r="49" spans="1:66" ht="82.5" customHeight="1">
      <c r="A49" s="17">
        <f t="shared" ref="A49:U49" si="159">+A48</f>
        <v>1</v>
      </c>
      <c r="B49" s="17" t="str">
        <f t="shared" si="159"/>
        <v>Hacer un nuevo contrato social con igualdad de oportunidades para la inclusión social, productiva
y política</v>
      </c>
      <c r="C49" s="17">
        <f t="shared" si="159"/>
        <v>4</v>
      </c>
      <c r="D49" s="17" t="str">
        <f t="shared" si="159"/>
        <v xml:space="preserve">Reactivación y adaptación económica a través de esquemas de productividad sostenible </v>
      </c>
      <c r="E49" s="17">
        <f t="shared" si="159"/>
        <v>24</v>
      </c>
      <c r="F49" s="17" t="str">
        <f t="shared" si="159"/>
        <v>Bogotá región emprendedora e innovadora</v>
      </c>
      <c r="G49" s="17">
        <f t="shared" si="159"/>
        <v>167</v>
      </c>
      <c r="H49" s="17" t="str">
        <f t="shared" si="159"/>
        <v>Diseñar e implementar dos (2) estrategias para reconocer, crear, fortalecer, consolidar y/o posicionar Distritos Creativos, así como espacios adecuados para el desarrollo de actividades culturales y creativas.</v>
      </c>
      <c r="I49" s="17">
        <f t="shared" si="159"/>
        <v>181</v>
      </c>
      <c r="J49" s="17" t="str">
        <f t="shared" si="159"/>
        <v>Número de estrategias para reconocer, crear, fortalecer, consolidar y/o posicionar Distritos Creativos diseñadas e implementadas</v>
      </c>
      <c r="K49" s="17">
        <f t="shared" si="159"/>
        <v>1</v>
      </c>
      <c r="L49" s="30">
        <f t="shared" si="159"/>
        <v>7881</v>
      </c>
      <c r="M49" s="54">
        <f t="shared" si="159"/>
        <v>2020110010059</v>
      </c>
      <c r="N49" s="30" t="str">
        <f t="shared" si="159"/>
        <v>Generación de desarrollo social y económico sostenible a través de las actividades culturales y creativas en Bogotá.</v>
      </c>
      <c r="O49" s="30">
        <f t="shared" si="159"/>
        <v>1</v>
      </c>
      <c r="P49" s="30" t="str">
        <f t="shared" si="159"/>
        <v>Diseñar e implementar 1 estrategia para reconocer, crear, fortalecer, consolidar y/o posicionar Distritos Creativos, así como espacios adecuados para el desarrollo de actividades culturales y creativas</v>
      </c>
      <c r="Q49" s="30" t="str">
        <f t="shared" si="159"/>
        <v>CONSTANTE</v>
      </c>
      <c r="R49" s="57">
        <f t="shared" si="159"/>
        <v>1</v>
      </c>
      <c r="S49" s="57">
        <f t="shared" si="159"/>
        <v>1</v>
      </c>
      <c r="T49" s="57">
        <f t="shared" si="159"/>
        <v>1</v>
      </c>
      <c r="U49" s="57">
        <f t="shared" si="159"/>
        <v>1</v>
      </c>
      <c r="V49" s="57">
        <v>1</v>
      </c>
      <c r="W49" s="57">
        <f>+W48</f>
        <v>1</v>
      </c>
      <c r="X49" s="57"/>
      <c r="Y49" s="57">
        <f>+Y48</f>
        <v>1</v>
      </c>
      <c r="Z49" s="57"/>
      <c r="AA49" s="57">
        <f>+AA48</f>
        <v>1</v>
      </c>
      <c r="AB49" s="57"/>
      <c r="AC49" s="75">
        <f t="shared" ref="AC49" si="160">+AC48</f>
        <v>0.05</v>
      </c>
      <c r="AD49" s="75">
        <f>+AD48</f>
        <v>0.05</v>
      </c>
      <c r="AE49" s="94">
        <f>+AE48</f>
        <v>1</v>
      </c>
      <c r="AF49" s="75">
        <f t="shared" ref="AF49:AH49" si="161">+AF48</f>
        <v>0.1</v>
      </c>
      <c r="AG49" s="75">
        <f t="shared" si="161"/>
        <v>0.1</v>
      </c>
      <c r="AH49" s="94">
        <f t="shared" si="161"/>
        <v>1</v>
      </c>
      <c r="AI49" s="75">
        <f t="shared" ref="AI49:AK49" si="162">+AI48</f>
        <v>0.2</v>
      </c>
      <c r="AJ49" s="75">
        <f t="shared" si="162"/>
        <v>0.2</v>
      </c>
      <c r="AK49" s="94">
        <f t="shared" si="162"/>
        <v>1</v>
      </c>
      <c r="AL49" s="34">
        <f t="shared" ref="AL49" si="163">+AL48</f>
        <v>0.3</v>
      </c>
      <c r="AM49" s="75">
        <f>AM48</f>
        <v>0.3</v>
      </c>
      <c r="AN49" s="94">
        <f>AN48</f>
        <v>1</v>
      </c>
      <c r="AO49" s="34">
        <f t="shared" ref="AO49" si="164">+AO48</f>
        <v>0.4</v>
      </c>
      <c r="AP49" s="17"/>
      <c r="AQ49" s="17"/>
      <c r="AR49" s="34">
        <f t="shared" ref="AR49" si="165">+AR48</f>
        <v>0.5</v>
      </c>
      <c r="AS49" s="17"/>
      <c r="AT49" s="17"/>
      <c r="AU49" s="34">
        <f t="shared" ref="AU49" si="166">+AU48</f>
        <v>0.6</v>
      </c>
      <c r="AV49" s="17"/>
      <c r="AW49" s="19"/>
      <c r="AX49" s="34">
        <f t="shared" ref="AX49" si="167">+AX48</f>
        <v>0.7</v>
      </c>
      <c r="AY49" s="17"/>
      <c r="AZ49" s="19"/>
      <c r="BA49" s="34">
        <f t="shared" ref="BA49" si="168">+BA48</f>
        <v>0.8</v>
      </c>
      <c r="BB49" s="17"/>
      <c r="BC49" s="17"/>
      <c r="BD49" s="34">
        <f t="shared" ref="BD49" si="169">+BD48</f>
        <v>0.9</v>
      </c>
      <c r="BE49" s="17"/>
      <c r="BF49" s="17"/>
      <c r="BG49" s="17">
        <f t="shared" ref="BG49" si="170">+BG48</f>
        <v>0.95</v>
      </c>
      <c r="BH49" s="17"/>
      <c r="BI49" s="17"/>
      <c r="BJ49" s="17">
        <f t="shared" ref="BJ49" si="171">+BJ48</f>
        <v>1</v>
      </c>
      <c r="BK49" s="17"/>
      <c r="BL49" s="17"/>
      <c r="BM49" s="33">
        <f>+BM48</f>
        <v>0.73333333333333339</v>
      </c>
      <c r="BN49" s="33">
        <f>+BN48</f>
        <v>0.44000000000000006</v>
      </c>
    </row>
    <row r="50" spans="1:66" ht="68.25" customHeight="1">
      <c r="A50" s="10">
        <v>1</v>
      </c>
      <c r="B50" s="11" t="s">
        <v>176</v>
      </c>
      <c r="C50" s="10">
        <v>4</v>
      </c>
      <c r="D50" s="11" t="s">
        <v>180</v>
      </c>
      <c r="E50" s="10">
        <v>24</v>
      </c>
      <c r="F50" s="11" t="s">
        <v>172</v>
      </c>
      <c r="G50" s="10">
        <v>168</v>
      </c>
      <c r="H50" s="11" t="s">
        <v>129</v>
      </c>
      <c r="I50" s="10">
        <v>182</v>
      </c>
      <c r="J50" s="11" t="s">
        <v>130</v>
      </c>
      <c r="K50" s="20">
        <v>0</v>
      </c>
      <c r="L50" s="20">
        <v>7881</v>
      </c>
      <c r="M50" s="21">
        <v>2020110010059</v>
      </c>
      <c r="N50" s="20" t="s">
        <v>127</v>
      </c>
      <c r="O50" s="20">
        <v>2</v>
      </c>
      <c r="P50" s="36" t="s">
        <v>131</v>
      </c>
      <c r="Q50" s="20" t="s">
        <v>68</v>
      </c>
      <c r="R50" s="22">
        <v>1</v>
      </c>
      <c r="S50" s="22">
        <v>1</v>
      </c>
      <c r="T50" s="22">
        <v>1</v>
      </c>
      <c r="U50" s="22">
        <v>1</v>
      </c>
      <c r="V50" s="22">
        <v>1</v>
      </c>
      <c r="W50" s="22">
        <v>1</v>
      </c>
      <c r="X50" s="22"/>
      <c r="Y50" s="22">
        <v>1</v>
      </c>
      <c r="Z50" s="22"/>
      <c r="AA50" s="22">
        <v>1</v>
      </c>
      <c r="AB50" s="22"/>
      <c r="AC50" s="113">
        <v>0.05</v>
      </c>
      <c r="AD50" s="31">
        <v>0.5</v>
      </c>
      <c r="AE50" s="99">
        <f>AD50/AC50</f>
        <v>10</v>
      </c>
      <c r="AF50" s="113">
        <v>0.1</v>
      </c>
      <c r="AG50" s="108">
        <v>0.1</v>
      </c>
      <c r="AH50" s="99">
        <f>AG50/AF50</f>
        <v>1</v>
      </c>
      <c r="AI50" s="113">
        <v>0.2</v>
      </c>
      <c r="AJ50" s="31">
        <v>0.2</v>
      </c>
      <c r="AK50" s="99">
        <f>AJ50/AI50</f>
        <v>1</v>
      </c>
      <c r="AL50" s="79">
        <v>0.3</v>
      </c>
      <c r="AM50" s="31">
        <v>0.3</v>
      </c>
      <c r="AN50" s="14">
        <f>AM50/AL50</f>
        <v>1</v>
      </c>
      <c r="AO50" s="79">
        <v>0.4</v>
      </c>
      <c r="AP50" s="10"/>
      <c r="AQ50" s="10"/>
      <c r="AR50" s="79">
        <v>0.5</v>
      </c>
      <c r="AS50" s="10"/>
      <c r="AT50" s="10"/>
      <c r="AU50" s="79">
        <v>0.6</v>
      </c>
      <c r="AV50" s="31"/>
      <c r="AW50" s="13"/>
      <c r="AX50" s="79">
        <v>0.7</v>
      </c>
      <c r="AY50" s="10"/>
      <c r="AZ50" s="13"/>
      <c r="BA50" s="79" t="s">
        <v>185</v>
      </c>
      <c r="BB50" s="10"/>
      <c r="BC50" s="10"/>
      <c r="BD50" s="79">
        <v>0.9</v>
      </c>
      <c r="BE50" s="10"/>
      <c r="BF50" s="10"/>
      <c r="BG50" s="74">
        <v>0.95</v>
      </c>
      <c r="BH50" s="10"/>
      <c r="BI50" s="10"/>
      <c r="BJ50" s="74">
        <v>1</v>
      </c>
      <c r="BK50" s="10"/>
      <c r="BL50" s="10"/>
      <c r="BM50" s="15">
        <f>(T50+V50+AJ50)/(S50+U50+W50)</f>
        <v>0.73333333333333339</v>
      </c>
      <c r="BN50" s="16">
        <f>(T50+V50+AJ50+Z50+AB50)/(S50+U50+W50+Y50+AA50)</f>
        <v>0.44000000000000006</v>
      </c>
    </row>
    <row r="51" spans="1:66" ht="84.75" customHeight="1">
      <c r="A51" s="17">
        <f t="shared" ref="A51:U51" si="172">+A50</f>
        <v>1</v>
      </c>
      <c r="B51" s="17" t="str">
        <f t="shared" si="172"/>
        <v>Hacer un nuevo contrato social con igualdad de oportunidades para la inclusión social, productiva
y política</v>
      </c>
      <c r="C51" s="17">
        <f t="shared" si="172"/>
        <v>4</v>
      </c>
      <c r="D51" s="17" t="str">
        <f t="shared" si="172"/>
        <v xml:space="preserve">Reactivación y adaptación económica a través de esquemas de productividad sostenible </v>
      </c>
      <c r="E51" s="17">
        <f t="shared" si="172"/>
        <v>24</v>
      </c>
      <c r="F51" s="17" t="str">
        <f t="shared" si="172"/>
        <v>Bogotá región emprendedora e innovadora</v>
      </c>
      <c r="G51" s="17">
        <f t="shared" si="172"/>
        <v>168</v>
      </c>
      <c r="H51" s="17" t="str">
        <f t="shared" si="172"/>
        <v>Diseñar y promover tres (3) programas para el fortalecimiento de la cadena de valor de la economía cultural y creativa.</v>
      </c>
      <c r="I51" s="17">
        <f t="shared" si="172"/>
        <v>182</v>
      </c>
      <c r="J51" s="17" t="str">
        <f t="shared" si="172"/>
        <v>Número de programas para el fortalecimiento de la cadena de valor diseñadas y promovidas</v>
      </c>
      <c r="K51" s="30">
        <f t="shared" si="172"/>
        <v>0</v>
      </c>
      <c r="L51" s="30">
        <f t="shared" si="172"/>
        <v>7881</v>
      </c>
      <c r="M51" s="54">
        <f t="shared" si="172"/>
        <v>2020110010059</v>
      </c>
      <c r="N51" s="30" t="str">
        <f t="shared" si="172"/>
        <v>Generación de desarrollo social y económico sostenible a través de las actividades culturales y creativas en Bogotá.</v>
      </c>
      <c r="O51" s="30">
        <f t="shared" si="172"/>
        <v>2</v>
      </c>
      <c r="P51" s="30" t="str">
        <f t="shared" si="172"/>
        <v>Diseñar y promover 1 programa para el fortalecimiento de la cadena de valor de la economía cultural y creativa</v>
      </c>
      <c r="Q51" s="30" t="str">
        <f t="shared" si="172"/>
        <v>CONSTANTE</v>
      </c>
      <c r="R51" s="57">
        <f t="shared" si="172"/>
        <v>1</v>
      </c>
      <c r="S51" s="57">
        <f t="shared" si="172"/>
        <v>1</v>
      </c>
      <c r="T51" s="57">
        <f t="shared" si="172"/>
        <v>1</v>
      </c>
      <c r="U51" s="57">
        <f t="shared" si="172"/>
        <v>1</v>
      </c>
      <c r="V51" s="57">
        <v>1</v>
      </c>
      <c r="W51" s="57">
        <f>+W50</f>
        <v>1</v>
      </c>
      <c r="X51" s="57"/>
      <c r="Y51" s="57">
        <f>+Y50</f>
        <v>1</v>
      </c>
      <c r="Z51" s="57"/>
      <c r="AA51" s="57">
        <v>1</v>
      </c>
      <c r="AB51" s="57"/>
      <c r="AC51" s="75">
        <f t="shared" ref="AC51" si="173">+AC50</f>
        <v>0.05</v>
      </c>
      <c r="AD51" s="75">
        <f>+AD50</f>
        <v>0.5</v>
      </c>
      <c r="AE51" s="94">
        <f t="shared" ref="AE51:AH51" si="174">+AE50</f>
        <v>10</v>
      </c>
      <c r="AF51" s="75">
        <f t="shared" si="174"/>
        <v>0.1</v>
      </c>
      <c r="AG51" s="75">
        <f t="shared" si="174"/>
        <v>0.1</v>
      </c>
      <c r="AH51" s="94">
        <f t="shared" si="174"/>
        <v>1</v>
      </c>
      <c r="AI51" s="75">
        <f t="shared" ref="AI51:AK51" si="175">+AI50</f>
        <v>0.2</v>
      </c>
      <c r="AJ51" s="75">
        <f t="shared" si="175"/>
        <v>0.2</v>
      </c>
      <c r="AK51" s="75">
        <f t="shared" si="175"/>
        <v>1</v>
      </c>
      <c r="AL51" s="34">
        <f t="shared" ref="AL51" si="176">+AL50</f>
        <v>0.3</v>
      </c>
      <c r="AM51" s="75">
        <f>AM50</f>
        <v>0.3</v>
      </c>
      <c r="AN51" s="123">
        <f>AN50</f>
        <v>1</v>
      </c>
      <c r="AO51" s="34">
        <f t="shared" ref="AO51" si="177">+AO50</f>
        <v>0.4</v>
      </c>
      <c r="AP51" s="17"/>
      <c r="AQ51" s="17"/>
      <c r="AR51" s="34">
        <f t="shared" ref="AR51" si="178">+AR50</f>
        <v>0.5</v>
      </c>
      <c r="AS51" s="17"/>
      <c r="AT51" s="17"/>
      <c r="AU51" s="34">
        <f t="shared" ref="AU51" si="179">+AU50</f>
        <v>0.6</v>
      </c>
      <c r="AV51" s="17"/>
      <c r="AW51" s="19"/>
      <c r="AX51" s="34">
        <f t="shared" ref="AX51" si="180">+AX50</f>
        <v>0.7</v>
      </c>
      <c r="AY51" s="17"/>
      <c r="AZ51" s="19"/>
      <c r="BA51" s="34" t="str">
        <f t="shared" ref="BA51" si="181">+BA50</f>
        <v>0.80</v>
      </c>
      <c r="BB51" s="17"/>
      <c r="BC51" s="17"/>
      <c r="BD51" s="34">
        <f t="shared" ref="BD51" si="182">+BD50</f>
        <v>0.9</v>
      </c>
      <c r="BE51" s="17"/>
      <c r="BF51" s="17"/>
      <c r="BG51" s="17">
        <f t="shared" ref="BG51" si="183">+BG50</f>
        <v>0.95</v>
      </c>
      <c r="BH51" s="17"/>
      <c r="BI51" s="17"/>
      <c r="BJ51" s="17">
        <f t="shared" ref="BJ51" si="184">+BJ50</f>
        <v>1</v>
      </c>
      <c r="BK51" s="17"/>
      <c r="BL51" s="17"/>
      <c r="BM51" s="33">
        <f>+BM50</f>
        <v>0.73333333333333339</v>
      </c>
      <c r="BN51" s="33">
        <f>+BN50</f>
        <v>0.44000000000000006</v>
      </c>
    </row>
    <row r="52" spans="1:66" ht="66" customHeight="1">
      <c r="A52" s="10">
        <v>1</v>
      </c>
      <c r="B52" s="11" t="s">
        <v>176</v>
      </c>
      <c r="C52" s="10">
        <v>4</v>
      </c>
      <c r="D52" s="11" t="s">
        <v>180</v>
      </c>
      <c r="E52" s="10">
        <v>24</v>
      </c>
      <c r="F52" s="11" t="s">
        <v>172</v>
      </c>
      <c r="G52" s="10">
        <v>174</v>
      </c>
      <c r="H52" s="11" t="s">
        <v>132</v>
      </c>
      <c r="I52" s="10">
        <v>188</v>
      </c>
      <c r="J52" s="11" t="s">
        <v>133</v>
      </c>
      <c r="K52" s="20">
        <v>0</v>
      </c>
      <c r="L52" s="20">
        <v>7887</v>
      </c>
      <c r="M52" s="21">
        <v>2020110010216</v>
      </c>
      <c r="N52" s="20" t="s">
        <v>124</v>
      </c>
      <c r="O52" s="20">
        <v>1</v>
      </c>
      <c r="P52" s="36" t="s">
        <v>134</v>
      </c>
      <c r="Q52" s="20" t="s">
        <v>75</v>
      </c>
      <c r="R52" s="22">
        <v>1</v>
      </c>
      <c r="S52" s="58">
        <v>0.13</v>
      </c>
      <c r="T52" s="58">
        <v>0.13</v>
      </c>
      <c r="U52" s="58">
        <v>0.38</v>
      </c>
      <c r="V52" s="58">
        <v>0.38</v>
      </c>
      <c r="W52" s="58">
        <v>0.63</v>
      </c>
      <c r="X52" s="58"/>
      <c r="Y52" s="58">
        <v>0.88</v>
      </c>
      <c r="Z52" s="58"/>
      <c r="AA52" s="58">
        <v>1</v>
      </c>
      <c r="AB52" s="58"/>
      <c r="AC52" s="58">
        <v>0.38</v>
      </c>
      <c r="AD52" s="31">
        <v>0.38</v>
      </c>
      <c r="AE52" s="99">
        <f>AD52/AC52</f>
        <v>1</v>
      </c>
      <c r="AF52" s="58">
        <v>0.4</v>
      </c>
      <c r="AG52" s="108">
        <v>0.4</v>
      </c>
      <c r="AH52" s="99">
        <f>AG52/AF52</f>
        <v>1</v>
      </c>
      <c r="AI52" s="58">
        <v>0.43</v>
      </c>
      <c r="AJ52" s="31">
        <v>0.43</v>
      </c>
      <c r="AK52" s="99">
        <f>AJ52/AI52</f>
        <v>1</v>
      </c>
      <c r="AL52" s="24">
        <v>0.47</v>
      </c>
      <c r="AM52" s="31">
        <v>0.47</v>
      </c>
      <c r="AN52" s="174">
        <f>AM52/AL52</f>
        <v>1</v>
      </c>
      <c r="AO52" s="24">
        <v>0.49</v>
      </c>
      <c r="AP52" s="10"/>
      <c r="AQ52" s="10"/>
      <c r="AR52" s="10">
        <v>0.52</v>
      </c>
      <c r="AS52" s="10"/>
      <c r="AT52" s="10"/>
      <c r="AU52" s="31">
        <v>0.55000000000000004</v>
      </c>
      <c r="AV52" s="24"/>
      <c r="AW52" s="14"/>
      <c r="AX52" s="24">
        <v>0.56999999999999995</v>
      </c>
      <c r="AY52" s="10"/>
      <c r="AZ52" s="10"/>
      <c r="BA52" s="10">
        <v>0.59</v>
      </c>
      <c r="BB52" s="10"/>
      <c r="BC52" s="10"/>
      <c r="BD52" s="24">
        <v>0.6</v>
      </c>
      <c r="BE52" s="10"/>
      <c r="BF52" s="10"/>
      <c r="BG52" s="10">
        <v>0.62</v>
      </c>
      <c r="BH52" s="10"/>
      <c r="BI52" s="10"/>
      <c r="BJ52" s="10">
        <v>0.63</v>
      </c>
      <c r="BK52" s="10"/>
      <c r="BL52" s="10"/>
      <c r="BM52" s="15">
        <f>AJ52/0.63</f>
        <v>0.68253968253968256</v>
      </c>
      <c r="BN52" s="16">
        <f>AJ52/1</f>
        <v>0.43</v>
      </c>
    </row>
    <row r="53" spans="1:66" ht="87" customHeight="1">
      <c r="A53" s="17">
        <f t="shared" ref="A53:U53" si="185">+A52</f>
        <v>1</v>
      </c>
      <c r="B53" s="17" t="str">
        <f t="shared" si="185"/>
        <v>Hacer un nuevo contrato social con igualdad de oportunidades para la inclusión social, productiva
y política</v>
      </c>
      <c r="C53" s="17">
        <f t="shared" si="185"/>
        <v>4</v>
      </c>
      <c r="D53" s="17" t="str">
        <f t="shared" si="185"/>
        <v xml:space="preserve">Reactivación y adaptación económica a través de esquemas de productividad sostenible </v>
      </c>
      <c r="E53" s="17">
        <f t="shared" si="185"/>
        <v>24</v>
      </c>
      <c r="F53" s="17" t="str">
        <f t="shared" si="185"/>
        <v>Bogotá región emprendedora e innovadora</v>
      </c>
      <c r="G53" s="17">
        <f t="shared" si="185"/>
        <v>174</v>
      </c>
      <c r="H53" s="17" t="str">
        <f t="shared" si="185"/>
        <v>Implementar una (1) estrategia que permita atender a los artistas del espacio público, que propicie el goce efectivo de los derechos culturales de la ciudadanía</v>
      </c>
      <c r="I53" s="17">
        <f t="shared" si="185"/>
        <v>188</v>
      </c>
      <c r="J53" s="17" t="str">
        <f t="shared" si="185"/>
        <v>Número de estrategias para la atención de artistas del espacio público implementadas</v>
      </c>
      <c r="K53" s="30">
        <f t="shared" si="185"/>
        <v>0</v>
      </c>
      <c r="L53" s="30">
        <f t="shared" si="185"/>
        <v>7887</v>
      </c>
      <c r="M53" s="54">
        <f t="shared" si="185"/>
        <v>2020110010216</v>
      </c>
      <c r="N53" s="30" t="str">
        <f t="shared" si="185"/>
        <v>Implementación de una estrategia de arte en espacio público en Bogotá</v>
      </c>
      <c r="O53" s="30">
        <f t="shared" si="185"/>
        <v>1</v>
      </c>
      <c r="P53" s="30" t="str">
        <f t="shared" si="185"/>
        <v>Implementar 1 estrategia que permita atender a los artistas del espacio público, que propicie el goce efectivo de los derechos culturales de la ciudadanía.</v>
      </c>
      <c r="Q53" s="30" t="str">
        <f t="shared" si="185"/>
        <v>CRECIENTE</v>
      </c>
      <c r="R53" s="57">
        <f t="shared" si="185"/>
        <v>1</v>
      </c>
      <c r="S53" s="59">
        <f t="shared" si="185"/>
        <v>0.13</v>
      </c>
      <c r="T53" s="59">
        <f t="shared" si="185"/>
        <v>0.13</v>
      </c>
      <c r="U53" s="59">
        <f t="shared" si="185"/>
        <v>0.38</v>
      </c>
      <c r="V53" s="59">
        <v>0.38</v>
      </c>
      <c r="W53" s="59">
        <f>+W52</f>
        <v>0.63</v>
      </c>
      <c r="X53" s="59"/>
      <c r="Y53" s="59">
        <f>+Y52</f>
        <v>0.88</v>
      </c>
      <c r="Z53" s="59"/>
      <c r="AA53" s="59">
        <f>+AA52</f>
        <v>1</v>
      </c>
      <c r="AB53" s="59"/>
      <c r="AC53" s="75">
        <f t="shared" ref="AC53" si="186">+AC52</f>
        <v>0.38</v>
      </c>
      <c r="AD53" s="75">
        <v>0.38</v>
      </c>
      <c r="AE53" s="94">
        <f>AD53/AC53</f>
        <v>1</v>
      </c>
      <c r="AF53" s="75">
        <f t="shared" ref="AF53" si="187">+AF52</f>
        <v>0.4</v>
      </c>
      <c r="AG53" s="109">
        <v>0.4</v>
      </c>
      <c r="AH53" s="94">
        <f>AG53/AF53</f>
        <v>1</v>
      </c>
      <c r="AI53" s="75">
        <f t="shared" ref="AI53:AK53" si="188">+AI52</f>
        <v>0.43</v>
      </c>
      <c r="AJ53" s="75">
        <f t="shared" si="188"/>
        <v>0.43</v>
      </c>
      <c r="AK53" s="94">
        <f t="shared" si="188"/>
        <v>1</v>
      </c>
      <c r="AL53" s="34">
        <f t="shared" ref="AL53:AN53" si="189">+AL52</f>
        <v>0.47</v>
      </c>
      <c r="AM53" s="34">
        <f t="shared" si="189"/>
        <v>0.47</v>
      </c>
      <c r="AN53" s="94">
        <f t="shared" si="189"/>
        <v>1</v>
      </c>
      <c r="AO53" s="34">
        <f t="shared" ref="AO53" si="190">+AO52</f>
        <v>0.49</v>
      </c>
      <c r="AP53" s="17"/>
      <c r="AQ53" s="17"/>
      <c r="AR53" s="17">
        <f t="shared" ref="AR53" si="191">+AR52</f>
        <v>0.52</v>
      </c>
      <c r="AS53" s="17"/>
      <c r="AT53" s="17"/>
      <c r="AU53" s="75">
        <f t="shared" ref="AU53" si="192">+AU52</f>
        <v>0.55000000000000004</v>
      </c>
      <c r="AV53" s="17"/>
      <c r="AW53" s="19"/>
      <c r="AX53" s="34">
        <f t="shared" ref="AX53" si="193">+AX52</f>
        <v>0.56999999999999995</v>
      </c>
      <c r="AY53" s="17"/>
      <c r="AZ53" s="19"/>
      <c r="BA53" s="17">
        <f t="shared" ref="BA53" si="194">+BA52</f>
        <v>0.59</v>
      </c>
      <c r="BB53" s="17"/>
      <c r="BC53" s="17"/>
      <c r="BD53" s="34">
        <f t="shared" ref="BD53" si="195">+BD52</f>
        <v>0.6</v>
      </c>
      <c r="BE53" s="17"/>
      <c r="BF53" s="17"/>
      <c r="BG53" s="17">
        <f t="shared" ref="BG53" si="196">+BG52</f>
        <v>0.62</v>
      </c>
      <c r="BH53" s="17"/>
      <c r="BI53" s="17"/>
      <c r="BJ53" s="17">
        <f t="shared" ref="BJ53" si="197">+BJ52</f>
        <v>0.63</v>
      </c>
      <c r="BK53" s="17"/>
      <c r="BL53" s="17"/>
      <c r="BM53" s="33">
        <f>+BM52</f>
        <v>0.68253968253968256</v>
      </c>
      <c r="BN53" s="33">
        <f>+BN52</f>
        <v>0.43</v>
      </c>
    </row>
    <row r="54" spans="1:66" ht="64.5" customHeight="1">
      <c r="A54" s="10">
        <v>1</v>
      </c>
      <c r="B54" s="11" t="s">
        <v>176</v>
      </c>
      <c r="C54" s="10">
        <v>4</v>
      </c>
      <c r="D54" s="11" t="s">
        <v>180</v>
      </c>
      <c r="E54" s="10">
        <v>24</v>
      </c>
      <c r="F54" s="11" t="s">
        <v>172</v>
      </c>
      <c r="G54" s="10">
        <v>175</v>
      </c>
      <c r="H54" s="11" t="s">
        <v>135</v>
      </c>
      <c r="I54" s="10">
        <v>189</v>
      </c>
      <c r="J54" s="11" t="s">
        <v>136</v>
      </c>
      <c r="K54" s="10">
        <v>1</v>
      </c>
      <c r="L54" s="20">
        <v>7881</v>
      </c>
      <c r="M54" s="21">
        <v>2020110010059</v>
      </c>
      <c r="N54" s="20" t="s">
        <v>127</v>
      </c>
      <c r="O54" s="20">
        <v>3</v>
      </c>
      <c r="P54" s="36" t="s">
        <v>137</v>
      </c>
      <c r="Q54" s="20" t="s">
        <v>68</v>
      </c>
      <c r="R54" s="22">
        <v>1</v>
      </c>
      <c r="S54" s="22">
        <v>1</v>
      </c>
      <c r="T54" s="22">
        <v>1</v>
      </c>
      <c r="U54" s="22">
        <v>1</v>
      </c>
      <c r="V54" s="22">
        <v>1</v>
      </c>
      <c r="W54" s="22">
        <v>1</v>
      </c>
      <c r="X54" s="22"/>
      <c r="Y54" s="22">
        <v>1</v>
      </c>
      <c r="Z54" s="22"/>
      <c r="AA54" s="22">
        <v>1</v>
      </c>
      <c r="AB54" s="22"/>
      <c r="AC54" s="113">
        <v>0.05</v>
      </c>
      <c r="AD54" s="31">
        <v>0.5</v>
      </c>
      <c r="AE54" s="99">
        <f>AD54/AC54</f>
        <v>10</v>
      </c>
      <c r="AF54" s="113">
        <v>0.1</v>
      </c>
      <c r="AG54" s="108">
        <v>0.1</v>
      </c>
      <c r="AH54" s="99">
        <f>AG54/AF54</f>
        <v>1</v>
      </c>
      <c r="AI54" s="113">
        <v>0.2</v>
      </c>
      <c r="AJ54" s="31">
        <v>0.2</v>
      </c>
      <c r="AK54" s="99">
        <f>AJ54/AI54</f>
        <v>1</v>
      </c>
      <c r="AL54" s="79">
        <v>0.3</v>
      </c>
      <c r="AM54" s="31">
        <v>0.3</v>
      </c>
      <c r="AN54" s="14">
        <f>AM54/AL54</f>
        <v>1</v>
      </c>
      <c r="AO54" s="79">
        <v>0.4</v>
      </c>
      <c r="AP54" s="10"/>
      <c r="AQ54" s="10"/>
      <c r="AR54" s="79">
        <v>0.5</v>
      </c>
      <c r="AS54" s="10"/>
      <c r="AT54" s="10"/>
      <c r="AU54" s="79">
        <v>0.6</v>
      </c>
      <c r="AV54" s="24"/>
      <c r="AW54" s="14"/>
      <c r="AX54" s="79">
        <v>0.7</v>
      </c>
      <c r="AY54" s="24"/>
      <c r="AZ54" s="14"/>
      <c r="BA54" s="79">
        <v>0.8</v>
      </c>
      <c r="BB54" s="24"/>
      <c r="BC54" s="14"/>
      <c r="BD54" s="79">
        <v>0.9</v>
      </c>
      <c r="BE54" s="24"/>
      <c r="BF54" s="14"/>
      <c r="BG54" s="74">
        <v>0.95</v>
      </c>
      <c r="BH54" s="24"/>
      <c r="BI54" s="14"/>
      <c r="BJ54" s="74">
        <v>1</v>
      </c>
      <c r="BK54" s="24"/>
      <c r="BL54" s="14"/>
      <c r="BM54" s="15">
        <f>(T54+V54+AJ54)/(S54+U54+W54)</f>
        <v>0.73333333333333339</v>
      </c>
      <c r="BN54" s="16">
        <f>(T54+V54+AJ54+Z54+AB54)/(S54+U54+W54+Y54+AA54)</f>
        <v>0.44000000000000006</v>
      </c>
    </row>
    <row r="55" spans="1:66" ht="66.75" customHeight="1">
      <c r="A55" s="17">
        <f t="shared" ref="A55:U55" si="198">+A54</f>
        <v>1</v>
      </c>
      <c r="B55" s="17" t="str">
        <f t="shared" si="198"/>
        <v>Hacer un nuevo contrato social con igualdad de oportunidades para la inclusión social, productiva
y política</v>
      </c>
      <c r="C55" s="17">
        <f t="shared" si="198"/>
        <v>4</v>
      </c>
      <c r="D55" s="17" t="str">
        <f t="shared" si="198"/>
        <v xml:space="preserve">Reactivación y adaptación económica a través de esquemas de productividad sostenible </v>
      </c>
      <c r="E55" s="17">
        <f t="shared" si="198"/>
        <v>24</v>
      </c>
      <c r="F55" s="17" t="str">
        <f t="shared" si="198"/>
        <v>Bogotá región emprendedora e innovadora</v>
      </c>
      <c r="G55" s="17">
        <f t="shared" si="198"/>
        <v>175</v>
      </c>
      <c r="H55" s="17" t="str">
        <f t="shared" si="198"/>
        <v>Implementar y fortalecer una (1) estrategia de economía cultural y creativa para orientar la toma de decisiones que permita mitigar y reactivar el sector cultura</v>
      </c>
      <c r="I55" s="17">
        <f t="shared" si="198"/>
        <v>189</v>
      </c>
      <c r="J55" s="17" t="str">
        <f t="shared" si="198"/>
        <v>Número de estrategias de economía cultural y creativa implemantadas y promovidas</v>
      </c>
      <c r="K55" s="17">
        <f t="shared" si="198"/>
        <v>1</v>
      </c>
      <c r="L55" s="30">
        <f t="shared" si="198"/>
        <v>7881</v>
      </c>
      <c r="M55" s="54">
        <f t="shared" si="198"/>
        <v>2020110010059</v>
      </c>
      <c r="N55" s="30" t="str">
        <f t="shared" si="198"/>
        <v>Generación de desarrollo social y económico sostenible a través de las actividades culturales y creativas en Bogotá.</v>
      </c>
      <c r="O55" s="30">
        <f t="shared" si="198"/>
        <v>3</v>
      </c>
      <c r="P55" s="30" t="str">
        <f t="shared" si="198"/>
        <v>Implementar y fortalecer 1 estrategia de economía cultural y creativa para orientar la toma de decisiones que permita mitigar y reactivar el sector cultura</v>
      </c>
      <c r="Q55" s="30" t="str">
        <f t="shared" si="198"/>
        <v>CONSTANTE</v>
      </c>
      <c r="R55" s="57">
        <f t="shared" si="198"/>
        <v>1</v>
      </c>
      <c r="S55" s="57">
        <f t="shared" si="198"/>
        <v>1</v>
      </c>
      <c r="T55" s="57">
        <f t="shared" si="198"/>
        <v>1</v>
      </c>
      <c r="U55" s="57">
        <f t="shared" si="198"/>
        <v>1</v>
      </c>
      <c r="V55" s="57">
        <v>1</v>
      </c>
      <c r="W55" s="57">
        <f>+W54</f>
        <v>1</v>
      </c>
      <c r="X55" s="57"/>
      <c r="Y55" s="57">
        <f>+Y54</f>
        <v>1</v>
      </c>
      <c r="Z55" s="57"/>
      <c r="AA55" s="57">
        <f>+AA54</f>
        <v>1</v>
      </c>
      <c r="AB55" s="57"/>
      <c r="AC55" s="75">
        <f t="shared" ref="AC55" si="199">+AC54</f>
        <v>0.05</v>
      </c>
      <c r="AD55" s="75">
        <f>+AD54</f>
        <v>0.5</v>
      </c>
      <c r="AE55" s="75">
        <f>+AE54</f>
        <v>10</v>
      </c>
      <c r="AF55" s="75">
        <f t="shared" ref="AF55:AH55" si="200">+AF54</f>
        <v>0.1</v>
      </c>
      <c r="AG55" s="75">
        <f t="shared" si="200"/>
        <v>0.1</v>
      </c>
      <c r="AH55" s="94">
        <f t="shared" si="200"/>
        <v>1</v>
      </c>
      <c r="AI55" s="75">
        <f t="shared" ref="AI55:AK55" si="201">+AI54</f>
        <v>0.2</v>
      </c>
      <c r="AJ55" s="75">
        <f t="shared" si="201"/>
        <v>0.2</v>
      </c>
      <c r="AK55" s="94">
        <f t="shared" si="201"/>
        <v>1</v>
      </c>
      <c r="AL55" s="34">
        <f t="shared" ref="AL55:AN55" si="202">+AL54</f>
        <v>0.3</v>
      </c>
      <c r="AM55" s="34">
        <f t="shared" si="202"/>
        <v>0.3</v>
      </c>
      <c r="AN55" s="94">
        <f t="shared" si="202"/>
        <v>1</v>
      </c>
      <c r="AO55" s="34">
        <f t="shared" ref="AO55" si="203">+AO54</f>
        <v>0.4</v>
      </c>
      <c r="AP55" s="17"/>
      <c r="AQ55" s="17"/>
      <c r="AR55" s="34">
        <f t="shared" ref="AR55" si="204">+AR54</f>
        <v>0.5</v>
      </c>
      <c r="AS55" s="17"/>
      <c r="AT55" s="17"/>
      <c r="AU55" s="34">
        <f t="shared" ref="AU55" si="205">+AU54</f>
        <v>0.6</v>
      </c>
      <c r="AV55" s="17"/>
      <c r="AW55" s="17"/>
      <c r="AX55" s="34">
        <f t="shared" ref="AX55" si="206">+AX54</f>
        <v>0.7</v>
      </c>
      <c r="AY55" s="17"/>
      <c r="AZ55" s="17"/>
      <c r="BA55" s="34">
        <f t="shared" ref="BA55" si="207">+BA54</f>
        <v>0.8</v>
      </c>
      <c r="BB55" s="17"/>
      <c r="BC55" s="17"/>
      <c r="BD55" s="34">
        <f t="shared" ref="BD55" si="208">+BD54</f>
        <v>0.9</v>
      </c>
      <c r="BE55" s="17"/>
      <c r="BF55" s="17"/>
      <c r="BG55" s="17">
        <f t="shared" ref="BG55" si="209">+BG54</f>
        <v>0.95</v>
      </c>
      <c r="BH55" s="17"/>
      <c r="BI55" s="17"/>
      <c r="BJ55" s="17">
        <f t="shared" ref="BJ55" si="210">+BJ54</f>
        <v>1</v>
      </c>
      <c r="BK55" s="17"/>
      <c r="BL55" s="17"/>
      <c r="BM55" s="33">
        <f>+BM54</f>
        <v>0.73333333333333339</v>
      </c>
      <c r="BN55" s="33">
        <f>+BN54</f>
        <v>0.44000000000000006</v>
      </c>
    </row>
    <row r="56" spans="1:66" ht="112.5" customHeight="1">
      <c r="A56" s="10">
        <v>3</v>
      </c>
      <c r="B56" s="11" t="s">
        <v>181</v>
      </c>
      <c r="C56" s="10">
        <v>10</v>
      </c>
      <c r="D56" s="11" t="s">
        <v>182</v>
      </c>
      <c r="E56" s="10">
        <v>45</v>
      </c>
      <c r="F56" s="11" t="s">
        <v>173</v>
      </c>
      <c r="G56" s="10">
        <v>333</v>
      </c>
      <c r="H56" s="11" t="s">
        <v>138</v>
      </c>
      <c r="I56" s="10">
        <v>360</v>
      </c>
      <c r="J56" s="11" t="s">
        <v>139</v>
      </c>
      <c r="K56" s="10">
        <v>0</v>
      </c>
      <c r="L56" s="20">
        <v>7610</v>
      </c>
      <c r="M56" s="21">
        <v>2020110010200</v>
      </c>
      <c r="N56" s="20" t="s">
        <v>140</v>
      </c>
      <c r="O56" s="20">
        <v>1</v>
      </c>
      <c r="P56" s="36" t="s">
        <v>141</v>
      </c>
      <c r="Q56" s="20" t="s">
        <v>68</v>
      </c>
      <c r="R56" s="21">
        <v>10</v>
      </c>
      <c r="S56" s="21">
        <v>5</v>
      </c>
      <c r="T56" s="21">
        <v>5</v>
      </c>
      <c r="U56" s="21">
        <v>10</v>
      </c>
      <c r="V56" s="21">
        <v>10</v>
      </c>
      <c r="W56" s="21">
        <v>10</v>
      </c>
      <c r="X56" s="21"/>
      <c r="Y56" s="21">
        <v>10</v>
      </c>
      <c r="Z56" s="21"/>
      <c r="AA56" s="21">
        <v>10</v>
      </c>
      <c r="AB56" s="21"/>
      <c r="AC56" s="113">
        <v>0</v>
      </c>
      <c r="AD56" s="31">
        <v>0</v>
      </c>
      <c r="AE56" s="99" t="e">
        <f>AD56/AC56</f>
        <v>#DIV/0!</v>
      </c>
      <c r="AF56" s="113">
        <v>1.1000000000000001</v>
      </c>
      <c r="AG56" s="108">
        <v>1.1000000000000001</v>
      </c>
      <c r="AH56" s="99">
        <f>AG56/AF56</f>
        <v>1</v>
      </c>
      <c r="AI56" s="113">
        <v>2.6</v>
      </c>
      <c r="AJ56" s="31">
        <f>2.6</f>
        <v>2.6</v>
      </c>
      <c r="AK56" s="99">
        <f>AJ56/AI56</f>
        <v>1</v>
      </c>
      <c r="AL56" s="82">
        <v>3.6</v>
      </c>
      <c r="AM56" s="10">
        <v>3.6</v>
      </c>
      <c r="AN56" s="142">
        <f>AM56/AL56</f>
        <v>1</v>
      </c>
      <c r="AO56" s="82">
        <v>4.5</v>
      </c>
      <c r="AP56" s="10"/>
      <c r="AQ56" s="14"/>
      <c r="AR56" s="74">
        <v>5.4</v>
      </c>
      <c r="AS56" s="10"/>
      <c r="AT56" s="14"/>
      <c r="AU56" s="74">
        <v>6.3</v>
      </c>
      <c r="AV56" s="10"/>
      <c r="AW56" s="14"/>
      <c r="AX56" s="79">
        <v>7.2</v>
      </c>
      <c r="AY56" s="10"/>
      <c r="AZ56" s="14"/>
      <c r="BA56" s="79">
        <v>8.1</v>
      </c>
      <c r="BB56" s="10"/>
      <c r="BC56" s="14"/>
      <c r="BD56" s="79">
        <v>9</v>
      </c>
      <c r="BE56" s="10"/>
      <c r="BF56" s="14"/>
      <c r="BG56" s="79">
        <v>9.9</v>
      </c>
      <c r="BH56" s="10"/>
      <c r="BI56" s="14"/>
      <c r="BJ56" s="79">
        <v>10</v>
      </c>
      <c r="BK56" s="10"/>
      <c r="BL56" s="14"/>
      <c r="BM56" s="96">
        <f>(T56+V56+AJ56)/(S56+U56+W56)</f>
        <v>0.70400000000000007</v>
      </c>
      <c r="BN56" s="97">
        <f>(T56+V56+AJ56+Z56+AB56)/(S56+U56+W56+Y56+AA56)</f>
        <v>0.39111111111111113</v>
      </c>
    </row>
    <row r="57" spans="1:66" ht="81" customHeight="1">
      <c r="A57" s="25">
        <v>3</v>
      </c>
      <c r="B57" s="26" t="s">
        <v>181</v>
      </c>
      <c r="C57" s="25">
        <v>10</v>
      </c>
      <c r="D57" s="26" t="s">
        <v>182</v>
      </c>
      <c r="E57" s="25">
        <v>45</v>
      </c>
      <c r="F57" s="26" t="s">
        <v>173</v>
      </c>
      <c r="G57" s="25">
        <v>333</v>
      </c>
      <c r="H57" s="26" t="s">
        <v>138</v>
      </c>
      <c r="I57" s="25">
        <v>360</v>
      </c>
      <c r="J57" s="26" t="s">
        <v>139</v>
      </c>
      <c r="K57" s="25">
        <v>0</v>
      </c>
      <c r="L57" s="27">
        <v>7610</v>
      </c>
      <c r="M57" s="60">
        <v>2020110010200</v>
      </c>
      <c r="N57" s="27" t="s">
        <v>140</v>
      </c>
      <c r="O57" s="27">
        <v>2</v>
      </c>
      <c r="P57" s="61" t="s">
        <v>142</v>
      </c>
      <c r="Q57" s="27" t="s">
        <v>79</v>
      </c>
      <c r="R57" s="62">
        <v>200</v>
      </c>
      <c r="S57" s="62">
        <v>20</v>
      </c>
      <c r="T57" s="62">
        <v>27</v>
      </c>
      <c r="U57" s="62">
        <v>62</v>
      </c>
      <c r="V57" s="62">
        <v>62</v>
      </c>
      <c r="W57" s="62">
        <v>60</v>
      </c>
      <c r="X57" s="62"/>
      <c r="Y57" s="62">
        <v>48</v>
      </c>
      <c r="Z57" s="62"/>
      <c r="AA57" s="62">
        <v>10</v>
      </c>
      <c r="AB57" s="62"/>
      <c r="AC57" s="117">
        <v>0</v>
      </c>
      <c r="AD57" s="136">
        <v>0</v>
      </c>
      <c r="AE57" s="137" t="e">
        <f>AD57/AC57</f>
        <v>#DIV/0!</v>
      </c>
      <c r="AF57" s="117">
        <v>0</v>
      </c>
      <c r="AG57" s="138">
        <v>0</v>
      </c>
      <c r="AH57" s="99" t="e">
        <f>AG57/AF57</f>
        <v>#DIV/0!</v>
      </c>
      <c r="AI57" s="117">
        <v>0</v>
      </c>
      <c r="AJ57" s="136">
        <v>1</v>
      </c>
      <c r="AK57" s="137" t="e">
        <f>AJ57/AI57</f>
        <v>#DIV/0!</v>
      </c>
      <c r="AL57" s="80">
        <v>1</v>
      </c>
      <c r="AM57" s="141">
        <v>3</v>
      </c>
      <c r="AN57" s="143">
        <f>AM57/AL57</f>
        <v>3</v>
      </c>
      <c r="AO57" s="80">
        <v>2</v>
      </c>
      <c r="AP57" s="95"/>
      <c r="AQ57" s="95"/>
      <c r="AR57" s="80">
        <v>15</v>
      </c>
      <c r="AS57" s="95"/>
      <c r="AT57" s="95"/>
      <c r="AU57" s="80">
        <v>25</v>
      </c>
      <c r="AV57" s="95"/>
      <c r="AW57" s="95"/>
      <c r="AX57" s="80">
        <v>31</v>
      </c>
      <c r="AY57" s="95"/>
      <c r="AZ57" s="95"/>
      <c r="BA57" s="80">
        <v>41</v>
      </c>
      <c r="BB57" s="95"/>
      <c r="BC57" s="95"/>
      <c r="BD57" s="80">
        <v>50</v>
      </c>
      <c r="BE57" s="95"/>
      <c r="BF57" s="95"/>
      <c r="BG57" s="80">
        <v>59</v>
      </c>
      <c r="BH57" s="95"/>
      <c r="BI57" s="95"/>
      <c r="BJ57" s="80">
        <v>60</v>
      </c>
      <c r="BK57" s="95"/>
      <c r="BL57" s="95"/>
      <c r="BM57" s="139">
        <f>(T57+V57+AJ57)/(S57+U57+W57)</f>
        <v>0.63380281690140849</v>
      </c>
      <c r="BN57" s="140">
        <f>(T57+V57+AJ57+Z57+AB57)/(S57+U57+W57+Y57+AA57)</f>
        <v>0.45</v>
      </c>
    </row>
    <row r="58" spans="1:66" ht="124.5" customHeight="1">
      <c r="A58" s="17">
        <f t="shared" ref="A58:Q58" si="211">+A56</f>
        <v>3</v>
      </c>
      <c r="B58" s="17" t="str">
        <f t="shared" si="211"/>
        <v>Inspirar confianza y legitimidad para vivir sin miedo y ser epicentro de cultura ciudadana, paz y 
reconciliació</v>
      </c>
      <c r="C58" s="17">
        <f t="shared" si="211"/>
        <v>10</v>
      </c>
      <c r="D58" s="17" t="str">
        <f t="shared" si="211"/>
        <v xml:space="preserve">Cambio cultural y diálogo social </v>
      </c>
      <c r="E58" s="17">
        <f t="shared" si="211"/>
        <v>45</v>
      </c>
      <c r="F58" s="17" t="str">
        <f t="shared" si="211"/>
        <v>Espacio público más seguro y construido colectivamente</v>
      </c>
      <c r="G58" s="17">
        <f t="shared" si="211"/>
        <v>333</v>
      </c>
      <c r="H58" s="17" t="str">
        <f t="shared" si="211"/>
        <v>Generar una (1)  estrategia para las prácticas culturales, artísticas y patrimoniales en espacios identificados como entornos conflictivos.</v>
      </c>
      <c r="I58" s="30">
        <f t="shared" si="211"/>
        <v>360</v>
      </c>
      <c r="J58" s="30" t="str">
        <f t="shared" si="211"/>
        <v>Número de estrategias para las prácticas culturales, artísticas y patrimoniales generadas</v>
      </c>
      <c r="K58" s="30">
        <f t="shared" si="211"/>
        <v>0</v>
      </c>
      <c r="L58" s="30">
        <f t="shared" si="211"/>
        <v>7610</v>
      </c>
      <c r="M58" s="54">
        <f t="shared" si="211"/>
        <v>2020110010200</v>
      </c>
      <c r="N58" s="30" t="str">
        <f t="shared" si="211"/>
        <v>Transformación social y cultural en entornos y territorios para la construcción de paz en Bogotá</v>
      </c>
      <c r="O58" s="30">
        <f t="shared" si="211"/>
        <v>1</v>
      </c>
      <c r="P58" s="30" t="str">
        <f>+H58</f>
        <v>Generar una (1)  estrategia para las prácticas culturales, artísticas y patrimoniales en espacios identificados como entornos conflictivos.</v>
      </c>
      <c r="Q58" s="30" t="str">
        <f t="shared" si="211"/>
        <v>CONSTANTE</v>
      </c>
      <c r="R58" s="30">
        <v>1</v>
      </c>
      <c r="S58" s="30">
        <v>1</v>
      </c>
      <c r="T58" s="30">
        <v>1</v>
      </c>
      <c r="U58" s="30">
        <v>1</v>
      </c>
      <c r="V58" s="54">
        <v>1</v>
      </c>
      <c r="W58" s="30">
        <v>1</v>
      </c>
      <c r="X58" s="30"/>
      <c r="Y58" s="30">
        <v>1</v>
      </c>
      <c r="Z58" s="30"/>
      <c r="AA58" s="30">
        <v>1</v>
      </c>
      <c r="AB58" s="30"/>
      <c r="AC58" s="75">
        <f>(0*1)/10</f>
        <v>0</v>
      </c>
      <c r="AD58" s="75">
        <f t="shared" ref="AD58:AE58" si="212">(0*1)/10</f>
        <v>0</v>
      </c>
      <c r="AE58" s="75">
        <f t="shared" si="212"/>
        <v>0</v>
      </c>
      <c r="AF58" s="75">
        <f t="shared" ref="AF58:AG58" si="213">AF56/10</f>
        <v>0.11000000000000001</v>
      </c>
      <c r="AG58" s="75">
        <f t="shared" si="213"/>
        <v>0.11000000000000001</v>
      </c>
      <c r="AH58" s="94">
        <f>AH56</f>
        <v>1</v>
      </c>
      <c r="AI58" s="75">
        <f t="shared" ref="AI58:AK58" si="214">AI56/10</f>
        <v>0.26</v>
      </c>
      <c r="AJ58" s="75">
        <f>AJ56/10</f>
        <v>0.26</v>
      </c>
      <c r="AK58" s="94">
        <f t="shared" si="214"/>
        <v>0.1</v>
      </c>
      <c r="AL58" s="78">
        <f>AL56/10</f>
        <v>0.36</v>
      </c>
      <c r="AM58" s="17">
        <f>AM56/10</f>
        <v>0.36</v>
      </c>
      <c r="AN58" s="94">
        <f>AM58/AL58</f>
        <v>1</v>
      </c>
      <c r="AO58" s="78">
        <f t="shared" ref="AO58" si="215">AO56/10</f>
        <v>0.45</v>
      </c>
      <c r="AP58" s="17"/>
      <c r="AQ58" s="17"/>
      <c r="AR58" s="34">
        <f t="shared" ref="AR58" si="216">AR56/10</f>
        <v>0.54</v>
      </c>
      <c r="AS58" s="17"/>
      <c r="AT58" s="17"/>
      <c r="AU58" s="34">
        <f t="shared" ref="AU58" si="217">AU56/10</f>
        <v>0.63</v>
      </c>
      <c r="AV58" s="17"/>
      <c r="AW58" s="17"/>
      <c r="AX58" s="34">
        <f t="shared" ref="AX58" si="218">AX56/10</f>
        <v>0.72</v>
      </c>
      <c r="AY58" s="17"/>
      <c r="AZ58" s="17"/>
      <c r="BA58" s="34">
        <f t="shared" ref="BA58" si="219">BA56/10</f>
        <v>0.80999999999999994</v>
      </c>
      <c r="BB58" s="17"/>
      <c r="BC58" s="17"/>
      <c r="BD58" s="34">
        <f t="shared" ref="BD58" si="220">BD56/10</f>
        <v>0.9</v>
      </c>
      <c r="BE58" s="17"/>
      <c r="BF58" s="17"/>
      <c r="BG58" s="34">
        <f t="shared" ref="BG58" si="221">BG56/10</f>
        <v>0.99</v>
      </c>
      <c r="BH58" s="17"/>
      <c r="BI58" s="17"/>
      <c r="BJ58" s="34">
        <f t="shared" ref="BJ58" si="222">BJ56/10</f>
        <v>1</v>
      </c>
      <c r="BK58" s="17"/>
      <c r="BL58" s="17"/>
      <c r="BM58" s="128">
        <f>(T58+V58+AJ58)/(S58+U58+W58)</f>
        <v>0.7533333333333333</v>
      </c>
      <c r="BN58" s="128">
        <f>(T58+V58+AJ58+Z58+AB58)/(S58+U58+W58+Y58+AA58)</f>
        <v>0.45199999999999996</v>
      </c>
    </row>
    <row r="59" spans="1:66" ht="64.5" customHeight="1">
      <c r="A59" s="10">
        <v>5</v>
      </c>
      <c r="B59" s="11" t="s">
        <v>183</v>
      </c>
      <c r="C59" s="10">
        <v>15</v>
      </c>
      <c r="D59" s="11" t="s">
        <v>184</v>
      </c>
      <c r="E59" s="10">
        <v>55</v>
      </c>
      <c r="F59" s="11" t="s">
        <v>174</v>
      </c>
      <c r="G59" s="10">
        <v>474</v>
      </c>
      <c r="H59" s="11" t="s">
        <v>143</v>
      </c>
      <c r="I59" s="10">
        <v>519</v>
      </c>
      <c r="J59" s="11" t="s">
        <v>144</v>
      </c>
      <c r="K59" s="10">
        <v>0</v>
      </c>
      <c r="L59" s="20">
        <v>7879</v>
      </c>
      <c r="M59" s="21">
        <v>2020110010196</v>
      </c>
      <c r="N59" s="20" t="s">
        <v>145</v>
      </c>
      <c r="O59" s="20">
        <v>1</v>
      </c>
      <c r="P59" s="36" t="s">
        <v>146</v>
      </c>
      <c r="Q59" s="20" t="s">
        <v>68</v>
      </c>
      <c r="R59" s="22">
        <v>1</v>
      </c>
      <c r="S59" s="22">
        <v>1</v>
      </c>
      <c r="T59" s="22">
        <v>1</v>
      </c>
      <c r="U59" s="22">
        <v>1</v>
      </c>
      <c r="V59" s="22">
        <v>1</v>
      </c>
      <c r="W59" s="22">
        <v>1</v>
      </c>
      <c r="X59" s="22"/>
      <c r="Y59" s="22">
        <v>1</v>
      </c>
      <c r="Z59" s="22"/>
      <c r="AA59" s="22">
        <v>1</v>
      </c>
      <c r="AB59" s="22"/>
      <c r="AC59" s="113">
        <v>0.1</v>
      </c>
      <c r="AD59" s="31">
        <v>0.1</v>
      </c>
      <c r="AE59" s="99">
        <f>AD59/AC59</f>
        <v>1</v>
      </c>
      <c r="AF59" s="113">
        <v>0.2</v>
      </c>
      <c r="AG59" s="108">
        <v>0.2</v>
      </c>
      <c r="AH59" s="99">
        <f>AG59/AF59</f>
        <v>1</v>
      </c>
      <c r="AI59" s="113">
        <v>0.3</v>
      </c>
      <c r="AJ59" s="31">
        <v>0.3</v>
      </c>
      <c r="AK59" s="99">
        <f>AJ59/AI59</f>
        <v>1</v>
      </c>
      <c r="AL59" s="74">
        <v>0.5</v>
      </c>
      <c r="AM59" s="23">
        <v>0.5</v>
      </c>
      <c r="AN59" s="14">
        <f>AM59/AL59</f>
        <v>1</v>
      </c>
      <c r="AO59" s="74">
        <v>0.7</v>
      </c>
      <c r="AP59" s="10"/>
      <c r="AQ59" s="10"/>
      <c r="AR59" s="74">
        <v>0.9</v>
      </c>
      <c r="AS59" s="10"/>
      <c r="AT59" s="10"/>
      <c r="AU59" s="74">
        <v>1</v>
      </c>
      <c r="AV59" s="24"/>
      <c r="AW59" s="14"/>
      <c r="AX59" s="74">
        <v>1</v>
      </c>
      <c r="AY59" s="24"/>
      <c r="AZ59" s="14"/>
      <c r="BA59" s="79">
        <v>1</v>
      </c>
      <c r="BB59" s="10"/>
      <c r="BC59" s="10"/>
      <c r="BD59" s="74">
        <v>1</v>
      </c>
      <c r="BE59" s="10"/>
      <c r="BF59" s="10"/>
      <c r="BG59" s="74">
        <v>1</v>
      </c>
      <c r="BH59" s="10"/>
      <c r="BI59" s="10"/>
      <c r="BJ59" s="74">
        <v>1</v>
      </c>
      <c r="BK59" s="24"/>
      <c r="BL59" s="14"/>
      <c r="BM59" s="15">
        <f>(T59+V59+AI59)/(S59+U59+W59)</f>
        <v>0.76666666666666661</v>
      </c>
      <c r="BN59" s="16">
        <f>(T59+V59+AJ59+Z59+AB59)/(S59+U59+W59+Y59+AA59)</f>
        <v>0.45999999999999996</v>
      </c>
    </row>
    <row r="60" spans="1:66" ht="84.75" customHeight="1">
      <c r="A60" s="17">
        <f t="shared" ref="A60:U60" si="223">+A59</f>
        <v>5</v>
      </c>
      <c r="B60" s="17" t="str">
        <f t="shared" si="223"/>
        <v>Construir Bogotá Región con gobierno abierto, transparente y ciudadanía consciente</v>
      </c>
      <c r="C60" s="17">
        <f t="shared" si="223"/>
        <v>15</v>
      </c>
      <c r="D60" s="17" t="str">
        <f t="shared" si="223"/>
        <v xml:space="preserve">Gestión pública efectiva, abierta y transparente </v>
      </c>
      <c r="E60" s="17">
        <f t="shared" si="223"/>
        <v>55</v>
      </c>
      <c r="F60" s="17" t="str">
        <f t="shared" si="223"/>
        <v>Fortalecimiento de Cultura Ciudadana y su institucionalidad</v>
      </c>
      <c r="G60" s="17">
        <f t="shared" si="223"/>
        <v>474</v>
      </c>
      <c r="H60" s="17" t="str">
        <f t="shared" si="223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60" s="17">
        <f t="shared" si="223"/>
        <v>519</v>
      </c>
      <c r="J60" s="17" t="str">
        <f t="shared" si="223"/>
        <v>Número de centros de diseño de políticas públicas de cambio cultural creados</v>
      </c>
      <c r="K60" s="17">
        <f t="shared" si="223"/>
        <v>0</v>
      </c>
      <c r="L60" s="30">
        <f t="shared" si="223"/>
        <v>7879</v>
      </c>
      <c r="M60" s="54">
        <f t="shared" si="223"/>
        <v>2020110010196</v>
      </c>
      <c r="N60" s="30" t="str">
        <f t="shared" si="223"/>
        <v>Fortalecimiento de la Cultura Ciudadana y su Institucionalidad en Bogotá</v>
      </c>
      <c r="O60" s="30">
        <f t="shared" si="223"/>
        <v>1</v>
      </c>
      <c r="P60" s="30" t="str">
        <f t="shared" si="223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60" s="30" t="str">
        <f t="shared" si="223"/>
        <v>CONSTANTE</v>
      </c>
      <c r="R60" s="57">
        <f t="shared" si="223"/>
        <v>1</v>
      </c>
      <c r="S60" s="57">
        <f t="shared" si="223"/>
        <v>1</v>
      </c>
      <c r="T60" s="57">
        <f t="shared" si="223"/>
        <v>1</v>
      </c>
      <c r="U60" s="57">
        <f t="shared" si="223"/>
        <v>1</v>
      </c>
      <c r="V60" s="57">
        <v>1</v>
      </c>
      <c r="W60" s="57">
        <f>+W59</f>
        <v>1</v>
      </c>
      <c r="X60" s="57"/>
      <c r="Y60" s="57">
        <f>+Y59</f>
        <v>1</v>
      </c>
      <c r="Z60" s="57"/>
      <c r="AA60" s="57">
        <f>+AA59</f>
        <v>1</v>
      </c>
      <c r="AB60" s="57"/>
      <c r="AC60" s="75">
        <f t="shared" ref="AC60" si="224">+AC59</f>
        <v>0.1</v>
      </c>
      <c r="AD60" s="75">
        <f>+AD59</f>
        <v>0.1</v>
      </c>
      <c r="AE60" s="94">
        <f>+AE59</f>
        <v>1</v>
      </c>
      <c r="AF60" s="75">
        <f t="shared" ref="AF60" si="225">+AF59</f>
        <v>0.2</v>
      </c>
      <c r="AG60" s="109">
        <f>+AG59</f>
        <v>0.2</v>
      </c>
      <c r="AH60" s="94">
        <f>+AH59</f>
        <v>1</v>
      </c>
      <c r="AI60" s="75">
        <f t="shared" ref="AI60" si="226">+AI59</f>
        <v>0.3</v>
      </c>
      <c r="AJ60" s="75">
        <f>+AJ59</f>
        <v>0.3</v>
      </c>
      <c r="AK60" s="94">
        <f>+AK59</f>
        <v>1</v>
      </c>
      <c r="AL60" s="17">
        <f t="shared" ref="AL60" si="227">+AL59</f>
        <v>0.5</v>
      </c>
      <c r="AM60" s="144">
        <f>+AM59</f>
        <v>0.5</v>
      </c>
      <c r="AN60" s="94">
        <f>+AN59</f>
        <v>1</v>
      </c>
      <c r="AO60" s="17">
        <f t="shared" ref="AO60" si="228">+AO59</f>
        <v>0.7</v>
      </c>
      <c r="AP60" s="17"/>
      <c r="AQ60" s="17"/>
      <c r="AR60" s="17">
        <f t="shared" ref="AR60" si="229">+AR59</f>
        <v>0.9</v>
      </c>
      <c r="AS60" s="17"/>
      <c r="AT60" s="17"/>
      <c r="AU60" s="17">
        <f t="shared" ref="AU60" si="230">+AU59</f>
        <v>1</v>
      </c>
      <c r="AV60" s="17"/>
      <c r="AW60" s="17"/>
      <c r="AX60" s="17">
        <f t="shared" ref="AX60" si="231">+AX59</f>
        <v>1</v>
      </c>
      <c r="AY60" s="17"/>
      <c r="AZ60" s="17"/>
      <c r="BA60" s="34">
        <f t="shared" ref="BA60" si="232">+BA59</f>
        <v>1</v>
      </c>
      <c r="BB60" s="17"/>
      <c r="BC60" s="17"/>
      <c r="BD60" s="17">
        <f t="shared" ref="BD60" si="233">+BD59</f>
        <v>1</v>
      </c>
      <c r="BE60" s="17"/>
      <c r="BF60" s="17"/>
      <c r="BG60" s="17">
        <f t="shared" ref="BG60" si="234">+BG59</f>
        <v>1</v>
      </c>
      <c r="BH60" s="17"/>
      <c r="BI60" s="17"/>
      <c r="BJ60" s="17">
        <f t="shared" ref="BJ60" si="235">+BJ59</f>
        <v>1</v>
      </c>
      <c r="BK60" s="17"/>
      <c r="BL60" s="17"/>
      <c r="BM60" s="33">
        <f>+BM59</f>
        <v>0.76666666666666661</v>
      </c>
      <c r="BN60" s="33">
        <f>+BN59</f>
        <v>0.45999999999999996</v>
      </c>
    </row>
    <row r="61" spans="1:66" ht="57" customHeight="1">
      <c r="A61" s="10">
        <v>5</v>
      </c>
      <c r="B61" s="11" t="s">
        <v>183</v>
      </c>
      <c r="C61" s="10">
        <v>15</v>
      </c>
      <c r="D61" s="11" t="s">
        <v>184</v>
      </c>
      <c r="E61" s="10">
        <v>55</v>
      </c>
      <c r="F61" s="11" t="s">
        <v>174</v>
      </c>
      <c r="G61" s="10">
        <v>475</v>
      </c>
      <c r="H61" s="11" t="s">
        <v>147</v>
      </c>
      <c r="I61" s="10">
        <v>520</v>
      </c>
      <c r="J61" s="11" t="s">
        <v>148</v>
      </c>
      <c r="K61" s="20">
        <v>0</v>
      </c>
      <c r="L61" s="20">
        <v>7879</v>
      </c>
      <c r="M61" s="21">
        <v>2020110010196</v>
      </c>
      <c r="N61" s="20" t="s">
        <v>145</v>
      </c>
      <c r="O61" s="20">
        <v>2</v>
      </c>
      <c r="P61" s="36" t="s">
        <v>149</v>
      </c>
      <c r="Q61" s="20" t="s">
        <v>79</v>
      </c>
      <c r="R61" s="22">
        <v>13</v>
      </c>
      <c r="S61" s="22">
        <v>3</v>
      </c>
      <c r="T61" s="22">
        <v>3</v>
      </c>
      <c r="U61" s="22">
        <v>4</v>
      </c>
      <c r="V61" s="22">
        <v>4</v>
      </c>
      <c r="W61" s="22">
        <v>3</v>
      </c>
      <c r="X61" s="22"/>
      <c r="Y61" s="22">
        <v>2</v>
      </c>
      <c r="Z61" s="22"/>
      <c r="AA61" s="22">
        <v>1</v>
      </c>
      <c r="AB61" s="22"/>
      <c r="AC61" s="58">
        <v>0</v>
      </c>
      <c r="AD61" s="31">
        <v>0</v>
      </c>
      <c r="AE61" s="99" t="e">
        <f>AD61/AC61</f>
        <v>#DIV/0!</v>
      </c>
      <c r="AF61" s="31">
        <v>0</v>
      </c>
      <c r="AG61" s="108">
        <v>0</v>
      </c>
      <c r="AH61" s="99" t="e">
        <f>AG61/AF61</f>
        <v>#DIV/0!</v>
      </c>
      <c r="AI61" s="31">
        <v>0</v>
      </c>
      <c r="AJ61" s="31">
        <v>0</v>
      </c>
      <c r="AK61" s="99" t="e">
        <f>AJ61/AI61</f>
        <v>#DIV/0!</v>
      </c>
      <c r="AL61" s="10">
        <v>0</v>
      </c>
      <c r="AM61" s="23">
        <f>0</f>
        <v>0</v>
      </c>
      <c r="AN61" s="14" t="e">
        <f>AM61/AL61</f>
        <v>#DIV/0!</v>
      </c>
      <c r="AO61" s="10">
        <v>0</v>
      </c>
      <c r="AP61" s="10"/>
      <c r="AQ61" s="10"/>
      <c r="AR61" s="10">
        <v>0</v>
      </c>
      <c r="AS61" s="10"/>
      <c r="AT61" s="10"/>
      <c r="AU61" s="74">
        <v>1</v>
      </c>
      <c r="AV61" s="24"/>
      <c r="AW61" s="14"/>
      <c r="AX61" s="74">
        <v>1</v>
      </c>
      <c r="AY61" s="10"/>
      <c r="AZ61" s="14"/>
      <c r="BA61" s="74">
        <v>1</v>
      </c>
      <c r="BB61" s="24"/>
      <c r="BC61" s="14"/>
      <c r="BD61" s="74">
        <v>2</v>
      </c>
      <c r="BE61" s="10"/>
      <c r="BF61" s="10"/>
      <c r="BG61" s="74">
        <v>2</v>
      </c>
      <c r="BH61" s="24"/>
      <c r="BI61" s="14"/>
      <c r="BJ61" s="74">
        <v>3</v>
      </c>
      <c r="BK61" s="24"/>
      <c r="BL61" s="14"/>
      <c r="BM61" s="15">
        <f>(T61+V61+AI61)/(S61+U61+W61)</f>
        <v>0.7</v>
      </c>
      <c r="BN61" s="16">
        <f>(T61+V61+AJ61+Z61+AB61)/(S61+U61+W61+Y61+AA61)</f>
        <v>0.53846153846153844</v>
      </c>
    </row>
    <row r="62" spans="1:66" ht="79.5" customHeight="1">
      <c r="A62" s="17">
        <f t="shared" ref="A62:U62" si="236">+A61</f>
        <v>5</v>
      </c>
      <c r="B62" s="17" t="str">
        <f t="shared" si="236"/>
        <v>Construir Bogotá Región con gobierno abierto, transparente y ciudadanía consciente</v>
      </c>
      <c r="C62" s="17">
        <f t="shared" si="236"/>
        <v>15</v>
      </c>
      <c r="D62" s="17" t="str">
        <f t="shared" si="236"/>
        <v xml:space="preserve">Gestión pública efectiva, abierta y transparente </v>
      </c>
      <c r="E62" s="17">
        <f t="shared" si="236"/>
        <v>55</v>
      </c>
      <c r="F62" s="17" t="str">
        <f t="shared" si="236"/>
        <v>Fortalecimiento de Cultura Ciudadana y su institucionalidad</v>
      </c>
      <c r="G62" s="17">
        <f t="shared" si="236"/>
        <v>475</v>
      </c>
      <c r="H62" s="17" t="str">
        <f t="shared" si="236"/>
        <v>Diseñar y acompañar la implementación de trece (13) estrategias de cultura ciudadana en torno a los temas priorizados por la administración distrital.</v>
      </c>
      <c r="I62" s="17">
        <f t="shared" si="236"/>
        <v>520</v>
      </c>
      <c r="J62" s="17" t="str">
        <f t="shared" si="236"/>
        <v>Número de estrategias de cultura ciudadana diseñadas y acompañadas</v>
      </c>
      <c r="K62" s="30">
        <f t="shared" si="236"/>
        <v>0</v>
      </c>
      <c r="L62" s="30">
        <f t="shared" si="236"/>
        <v>7879</v>
      </c>
      <c r="M62" s="54">
        <f t="shared" si="236"/>
        <v>2020110010196</v>
      </c>
      <c r="N62" s="30" t="str">
        <f t="shared" si="236"/>
        <v>Fortalecimiento de la Cultura Ciudadana y su Institucionalidad en Bogotá</v>
      </c>
      <c r="O62" s="30">
        <f t="shared" si="236"/>
        <v>2</v>
      </c>
      <c r="P62" s="30" t="str">
        <f t="shared" si="236"/>
        <v>Diseñar y acompañar la implementación de 13 estrategias de cultura ciudadana en torno a los temas priorizados por la administración Distrital</v>
      </c>
      <c r="Q62" s="30" t="str">
        <f t="shared" si="236"/>
        <v>SUMA</v>
      </c>
      <c r="R62" s="57">
        <f t="shared" si="236"/>
        <v>13</v>
      </c>
      <c r="S62" s="57">
        <f t="shared" si="236"/>
        <v>3</v>
      </c>
      <c r="T62" s="57">
        <f t="shared" si="236"/>
        <v>3</v>
      </c>
      <c r="U62" s="57">
        <f t="shared" si="236"/>
        <v>4</v>
      </c>
      <c r="V62" s="57">
        <v>4</v>
      </c>
      <c r="W62" s="57">
        <f>+W61</f>
        <v>3</v>
      </c>
      <c r="X62" s="57"/>
      <c r="Y62" s="57">
        <f>+Y61</f>
        <v>2</v>
      </c>
      <c r="Z62" s="57"/>
      <c r="AA62" s="57">
        <f>+AA61</f>
        <v>1</v>
      </c>
      <c r="AB62" s="57"/>
      <c r="AC62" s="75">
        <f t="shared" ref="AC62" si="237">+AC61</f>
        <v>0</v>
      </c>
      <c r="AD62" s="75">
        <f>AD61</f>
        <v>0</v>
      </c>
      <c r="AE62" s="94" t="e">
        <f>+AE61</f>
        <v>#DIV/0!</v>
      </c>
      <c r="AF62" s="75">
        <f t="shared" ref="AF62" si="238">+AF61</f>
        <v>0</v>
      </c>
      <c r="AG62" s="109">
        <f>+AG61</f>
        <v>0</v>
      </c>
      <c r="AH62" s="94" t="e">
        <f>+AH61</f>
        <v>#DIV/0!</v>
      </c>
      <c r="AI62" s="75">
        <f t="shared" ref="AI62" si="239">+AI61</f>
        <v>0</v>
      </c>
      <c r="AJ62" s="75">
        <f>+AJ61</f>
        <v>0</v>
      </c>
      <c r="AK62" s="94" t="e">
        <f>+AK61</f>
        <v>#DIV/0!</v>
      </c>
      <c r="AL62" s="73">
        <f t="shared" ref="AL62" si="240">+AL61</f>
        <v>0</v>
      </c>
      <c r="AM62" s="73">
        <f>+AM61</f>
        <v>0</v>
      </c>
      <c r="AN62" s="33" t="e">
        <f>+AN61</f>
        <v>#DIV/0!</v>
      </c>
      <c r="AO62" s="73">
        <f t="shared" ref="AO62" si="241">+AO61</f>
        <v>0</v>
      </c>
      <c r="AP62" s="17"/>
      <c r="AQ62" s="17"/>
      <c r="AR62" s="73">
        <f t="shared" ref="AR62" si="242">+AR61</f>
        <v>0</v>
      </c>
      <c r="AS62" s="17"/>
      <c r="AT62" s="17"/>
      <c r="AU62" s="73">
        <f t="shared" ref="AU62" si="243">+AU61</f>
        <v>1</v>
      </c>
      <c r="AV62" s="17"/>
      <c r="AW62" s="17"/>
      <c r="AX62" s="73">
        <f t="shared" ref="AX62" si="244">+AX61</f>
        <v>1</v>
      </c>
      <c r="AY62" s="17"/>
      <c r="AZ62" s="19"/>
      <c r="BA62" s="73">
        <f t="shared" ref="BA62" si="245">+BA61</f>
        <v>1</v>
      </c>
      <c r="BB62" s="17"/>
      <c r="BC62" s="17"/>
      <c r="BD62" s="73">
        <f t="shared" ref="BD62" si="246">+BD61</f>
        <v>2</v>
      </c>
      <c r="BE62" s="17"/>
      <c r="BF62" s="17"/>
      <c r="BG62" s="73">
        <f t="shared" ref="BG62" si="247">+BG61</f>
        <v>2</v>
      </c>
      <c r="BH62" s="17"/>
      <c r="BI62" s="17"/>
      <c r="BJ62" s="73">
        <f t="shared" ref="BJ62" si="248">+BJ61</f>
        <v>3</v>
      </c>
      <c r="BK62" s="17"/>
      <c r="BL62" s="17"/>
      <c r="BM62" s="33">
        <f>+BM61</f>
        <v>0.7</v>
      </c>
      <c r="BN62" s="33">
        <f>+BN61</f>
        <v>0.53846153846153844</v>
      </c>
    </row>
    <row r="63" spans="1:66" ht="57.75" customHeight="1">
      <c r="A63" s="10">
        <v>5</v>
      </c>
      <c r="B63" s="11" t="s">
        <v>183</v>
      </c>
      <c r="C63" s="10">
        <v>15</v>
      </c>
      <c r="D63" s="11" t="s">
        <v>184</v>
      </c>
      <c r="E63" s="10">
        <v>55</v>
      </c>
      <c r="F63" s="11" t="s">
        <v>174</v>
      </c>
      <c r="G63" s="10">
        <v>476</v>
      </c>
      <c r="H63" s="11" t="s">
        <v>150</v>
      </c>
      <c r="I63" s="10">
        <v>521</v>
      </c>
      <c r="J63" s="11" t="s">
        <v>151</v>
      </c>
      <c r="K63" s="20">
        <v>0</v>
      </c>
      <c r="L63" s="20">
        <v>7879</v>
      </c>
      <c r="M63" s="21">
        <v>2020110010196</v>
      </c>
      <c r="N63" s="20" t="s">
        <v>145</v>
      </c>
      <c r="O63" s="20">
        <v>3</v>
      </c>
      <c r="P63" s="36" t="s">
        <v>152</v>
      </c>
      <c r="Q63" s="20" t="s">
        <v>68</v>
      </c>
      <c r="R63" s="22">
        <v>1</v>
      </c>
      <c r="S63" s="22">
        <v>1</v>
      </c>
      <c r="T63" s="22">
        <v>1</v>
      </c>
      <c r="U63" s="22">
        <v>1</v>
      </c>
      <c r="V63" s="22">
        <v>1</v>
      </c>
      <c r="W63" s="22">
        <v>1</v>
      </c>
      <c r="X63" s="22"/>
      <c r="Y63" s="22">
        <v>1</v>
      </c>
      <c r="Z63" s="22"/>
      <c r="AA63" s="22">
        <v>1</v>
      </c>
      <c r="AB63" s="22"/>
      <c r="AC63" s="113">
        <v>0.03</v>
      </c>
      <c r="AD63" s="113">
        <v>0.03</v>
      </c>
      <c r="AE63" s="103">
        <f>AD63/AC63</f>
        <v>1</v>
      </c>
      <c r="AF63" s="113">
        <v>0.08</v>
      </c>
      <c r="AG63" s="120">
        <v>0.08</v>
      </c>
      <c r="AH63" s="103">
        <f>AG63/AF63</f>
        <v>1</v>
      </c>
      <c r="AI63" s="113">
        <v>0.13</v>
      </c>
      <c r="AJ63" s="113">
        <v>0.13</v>
      </c>
      <c r="AK63" s="103">
        <f>AJ63/AI63</f>
        <v>1</v>
      </c>
      <c r="AL63" s="74">
        <v>0.2</v>
      </c>
      <c r="AM63" s="74">
        <f>0.2</f>
        <v>0.2</v>
      </c>
      <c r="AN63" s="103">
        <f>AM63/AL63</f>
        <v>1</v>
      </c>
      <c r="AO63" s="74">
        <v>0.3</v>
      </c>
      <c r="AP63" s="74"/>
      <c r="AQ63" s="74"/>
      <c r="AR63" s="74">
        <v>0.4</v>
      </c>
      <c r="AS63" s="74"/>
      <c r="AT63" s="74"/>
      <c r="AU63" s="74">
        <v>0.5</v>
      </c>
      <c r="AV63" s="74"/>
      <c r="AW63" s="74"/>
      <c r="AX63" s="74">
        <v>0.6</v>
      </c>
      <c r="AY63" s="74"/>
      <c r="AZ63" s="74"/>
      <c r="BA63" s="79">
        <v>0.7</v>
      </c>
      <c r="BB63" s="74"/>
      <c r="BC63" s="74"/>
      <c r="BD63" s="74">
        <v>0.8</v>
      </c>
      <c r="BE63" s="74"/>
      <c r="BF63" s="74"/>
      <c r="BG63" s="74">
        <v>0.9</v>
      </c>
      <c r="BH63" s="74"/>
      <c r="BI63" s="74"/>
      <c r="BJ63" s="74">
        <v>1</v>
      </c>
      <c r="BK63" s="74"/>
      <c r="BL63" s="74"/>
      <c r="BM63" s="15">
        <f>(T63+V63+AI63)/(S63+U63+W63)</f>
        <v>0.71</v>
      </c>
      <c r="BN63" s="16">
        <f>(T63+V63+AJ63+Z63+AB63)/(S63+U63+W63+Y63+AA63)</f>
        <v>0.42599999999999999</v>
      </c>
    </row>
    <row r="64" spans="1:66" ht="54" customHeight="1">
      <c r="A64" s="17">
        <f t="shared" ref="A64:U64" si="249">+A63</f>
        <v>5</v>
      </c>
      <c r="B64" s="17" t="str">
        <f t="shared" si="249"/>
        <v>Construir Bogotá Región con gobierno abierto, transparente y ciudadanía consciente</v>
      </c>
      <c r="C64" s="17">
        <f t="shared" si="249"/>
        <v>15</v>
      </c>
      <c r="D64" s="17" t="str">
        <f t="shared" si="249"/>
        <v xml:space="preserve">Gestión pública efectiva, abierta y transparente </v>
      </c>
      <c r="E64" s="17">
        <f t="shared" si="249"/>
        <v>55</v>
      </c>
      <c r="F64" s="17" t="str">
        <f t="shared" si="249"/>
        <v>Fortalecimiento de Cultura Ciudadana y su institucionalidad</v>
      </c>
      <c r="G64" s="17">
        <f t="shared" si="249"/>
        <v>476</v>
      </c>
      <c r="H64" s="17" t="str">
        <f t="shared" si="249"/>
        <v>Implementar un (1) sistema de gestión de la información para el levantamiento y monitoreo de las estrategias de cambio cultural</v>
      </c>
      <c r="I64" s="17">
        <f t="shared" si="249"/>
        <v>521</v>
      </c>
      <c r="J64" s="17" t="str">
        <f t="shared" si="249"/>
        <v>Número de sistemas de gestión de la información implementados</v>
      </c>
      <c r="K64" s="30">
        <f t="shared" si="249"/>
        <v>0</v>
      </c>
      <c r="L64" s="30">
        <f t="shared" si="249"/>
        <v>7879</v>
      </c>
      <c r="M64" s="54">
        <f t="shared" si="249"/>
        <v>2020110010196</v>
      </c>
      <c r="N64" s="30" t="str">
        <f t="shared" si="249"/>
        <v>Fortalecimiento de la Cultura Ciudadana y su Institucionalidad en Bogotá</v>
      </c>
      <c r="O64" s="30">
        <f t="shared" si="249"/>
        <v>3</v>
      </c>
      <c r="P64" s="30" t="str">
        <f t="shared" si="249"/>
        <v>Implementar 1 sistema de gestión de la información para el levantamiento y monitoreo de las estrategias de cambio cultural</v>
      </c>
      <c r="Q64" s="30" t="str">
        <f t="shared" si="249"/>
        <v>CONSTANTE</v>
      </c>
      <c r="R64" s="57">
        <f t="shared" si="249"/>
        <v>1</v>
      </c>
      <c r="S64" s="57">
        <f t="shared" si="249"/>
        <v>1</v>
      </c>
      <c r="T64" s="57">
        <f t="shared" si="249"/>
        <v>1</v>
      </c>
      <c r="U64" s="57">
        <f t="shared" si="249"/>
        <v>1</v>
      </c>
      <c r="V64" s="57">
        <v>1</v>
      </c>
      <c r="W64" s="57">
        <f>+W63</f>
        <v>1</v>
      </c>
      <c r="X64" s="57"/>
      <c r="Y64" s="57">
        <f>+Y63</f>
        <v>1</v>
      </c>
      <c r="Z64" s="57"/>
      <c r="AA64" s="57">
        <f>+AA63</f>
        <v>1</v>
      </c>
      <c r="AB64" s="57"/>
      <c r="AC64" s="75">
        <f t="shared" ref="AC64" si="250">+AC63</f>
        <v>0.03</v>
      </c>
      <c r="AD64" s="75">
        <f>+AD63</f>
        <v>0.03</v>
      </c>
      <c r="AE64" s="94">
        <f>+AE63</f>
        <v>1</v>
      </c>
      <c r="AF64" s="75">
        <f t="shared" ref="AF64" si="251">+AF63</f>
        <v>0.08</v>
      </c>
      <c r="AG64" s="109">
        <f>+AG63</f>
        <v>0.08</v>
      </c>
      <c r="AH64" s="94">
        <f>+AH63</f>
        <v>1</v>
      </c>
      <c r="AI64" s="75">
        <f t="shared" ref="AI64" si="252">+AI63</f>
        <v>0.13</v>
      </c>
      <c r="AJ64" s="75">
        <f>+AJ63</f>
        <v>0.13</v>
      </c>
      <c r="AK64" s="94">
        <f>+AK63</f>
        <v>1</v>
      </c>
      <c r="AL64" s="17">
        <f t="shared" ref="AL64" si="253">+AL63</f>
        <v>0.2</v>
      </c>
      <c r="AM64" s="17">
        <f>+AM63</f>
        <v>0.2</v>
      </c>
      <c r="AN64" s="19">
        <f>+AN63</f>
        <v>1</v>
      </c>
      <c r="AO64" s="17">
        <f t="shared" ref="AO64" si="254">+AO63</f>
        <v>0.3</v>
      </c>
      <c r="AP64" s="17"/>
      <c r="AQ64" s="17"/>
      <c r="AR64" s="17">
        <f t="shared" ref="AR64" si="255">+AR63</f>
        <v>0.4</v>
      </c>
      <c r="AS64" s="17"/>
      <c r="AT64" s="17"/>
      <c r="AU64" s="17">
        <f t="shared" ref="AU64" si="256">+AU63</f>
        <v>0.5</v>
      </c>
      <c r="AV64" s="17"/>
      <c r="AW64" s="17"/>
      <c r="AX64" s="17">
        <f t="shared" ref="AX64" si="257">+AX63</f>
        <v>0.6</v>
      </c>
      <c r="AY64" s="17"/>
      <c r="AZ64" s="17"/>
      <c r="BA64" s="34">
        <f t="shared" ref="BA64" si="258">+BA63</f>
        <v>0.7</v>
      </c>
      <c r="BB64" s="17"/>
      <c r="BC64" s="17"/>
      <c r="BD64" s="17">
        <f t="shared" ref="BD64" si="259">+BD63</f>
        <v>0.8</v>
      </c>
      <c r="BE64" s="17"/>
      <c r="BF64" s="17"/>
      <c r="BG64" s="17">
        <f t="shared" ref="BG64" si="260">+BG63</f>
        <v>0.9</v>
      </c>
      <c r="BH64" s="17"/>
      <c r="BI64" s="17"/>
      <c r="BJ64" s="17">
        <f t="shared" ref="BJ64" si="261">+BJ63</f>
        <v>1</v>
      </c>
      <c r="BK64" s="17"/>
      <c r="BL64" s="17"/>
      <c r="BM64" s="33">
        <f>+BM63</f>
        <v>0.71</v>
      </c>
      <c r="BN64" s="33">
        <f>+BN63</f>
        <v>0.42599999999999999</v>
      </c>
    </row>
    <row r="65" spans="1:66" ht="59.25" customHeight="1">
      <c r="A65" s="27">
        <v>5</v>
      </c>
      <c r="B65" s="61" t="s">
        <v>183</v>
      </c>
      <c r="C65" s="27">
        <v>15</v>
      </c>
      <c r="D65" s="61" t="s">
        <v>184</v>
      </c>
      <c r="E65" s="27">
        <v>56</v>
      </c>
      <c r="F65" s="61" t="s">
        <v>175</v>
      </c>
      <c r="G65" s="27">
        <v>493</v>
      </c>
      <c r="H65" s="61" t="s">
        <v>153</v>
      </c>
      <c r="I65" s="27">
        <v>539</v>
      </c>
      <c r="J65" s="61" t="s">
        <v>154</v>
      </c>
      <c r="K65" s="27">
        <v>0</v>
      </c>
      <c r="L65" s="27">
        <v>7646</v>
      </c>
      <c r="M65" s="60">
        <v>2020110010038</v>
      </c>
      <c r="N65" s="27" t="s">
        <v>155</v>
      </c>
      <c r="O65" s="27">
        <v>1</v>
      </c>
      <c r="P65" s="61" t="s">
        <v>156</v>
      </c>
      <c r="Q65" s="27" t="s">
        <v>79</v>
      </c>
      <c r="R65" s="71">
        <v>0.7</v>
      </c>
      <c r="S65" s="63">
        <v>1</v>
      </c>
      <c r="T65" s="63">
        <v>1</v>
      </c>
      <c r="U65" s="63">
        <v>11</v>
      </c>
      <c r="V65" s="63">
        <v>11</v>
      </c>
      <c r="W65" s="63">
        <v>15</v>
      </c>
      <c r="X65" s="63"/>
      <c r="Y65" s="63">
        <v>3</v>
      </c>
      <c r="Z65" s="63"/>
      <c r="AA65" s="63">
        <v>40</v>
      </c>
      <c r="AB65" s="63"/>
      <c r="AC65" s="63">
        <v>0</v>
      </c>
      <c r="AD65" s="111">
        <v>0</v>
      </c>
      <c r="AE65" s="100" t="e">
        <f>AD65/AC65</f>
        <v>#DIV/0!</v>
      </c>
      <c r="AF65" s="63">
        <v>0</v>
      </c>
      <c r="AG65" s="110">
        <v>0</v>
      </c>
      <c r="AH65" s="100" t="e">
        <f t="shared" ref="AH65:AH73" si="262">AG65/AF65</f>
        <v>#DIV/0!</v>
      </c>
      <c r="AI65" s="63">
        <v>2</v>
      </c>
      <c r="AJ65" s="111">
        <v>2</v>
      </c>
      <c r="AK65" s="100">
        <f>AJ65/AI65</f>
        <v>1</v>
      </c>
      <c r="AL65" s="71">
        <v>0.04</v>
      </c>
      <c r="AM65" s="100">
        <v>0.04</v>
      </c>
      <c r="AN65" s="175">
        <f>AM65/AL65</f>
        <v>1</v>
      </c>
      <c r="AO65" s="84">
        <v>0.06</v>
      </c>
      <c r="AP65" s="25"/>
      <c r="AQ65" s="29"/>
      <c r="AR65" s="84">
        <v>0.08</v>
      </c>
      <c r="AS65" s="25"/>
      <c r="AT65" s="29"/>
      <c r="AU65" s="84">
        <v>0.1</v>
      </c>
      <c r="AV65" s="25"/>
      <c r="AW65" s="29"/>
      <c r="AX65" s="84">
        <v>0.12</v>
      </c>
      <c r="AY65" s="25"/>
      <c r="AZ65" s="29"/>
      <c r="BA65" s="84">
        <v>0.14000000000000001</v>
      </c>
      <c r="BB65" s="25"/>
      <c r="BC65" s="29"/>
      <c r="BD65" s="84">
        <v>0.15</v>
      </c>
      <c r="BE65" s="25"/>
      <c r="BF65" s="29"/>
      <c r="BG65" s="84">
        <v>0.15</v>
      </c>
      <c r="BH65" s="25"/>
      <c r="BI65" s="29"/>
      <c r="BJ65" s="84">
        <v>0.15</v>
      </c>
      <c r="BK65" s="25"/>
      <c r="BL65" s="29"/>
      <c r="BM65" s="90">
        <f t="shared" ref="BM65:BM70" si="263">(T65+V65+AI65)/(S65+U65+W65)</f>
        <v>0.51851851851851849</v>
      </c>
      <c r="BN65" s="93">
        <f t="shared" ref="BN65:BN70" si="264">(T65+V65+AJ65+Z65+AB65)/(S65+U65+W65+Y65+AA65)</f>
        <v>0.2</v>
      </c>
    </row>
    <row r="66" spans="1:66" ht="65.25" customHeight="1">
      <c r="A66" s="27">
        <v>5</v>
      </c>
      <c r="B66" s="61" t="s">
        <v>183</v>
      </c>
      <c r="C66" s="27">
        <v>15</v>
      </c>
      <c r="D66" s="61" t="s">
        <v>184</v>
      </c>
      <c r="E66" s="27">
        <v>56</v>
      </c>
      <c r="F66" s="61" t="s">
        <v>175</v>
      </c>
      <c r="G66" s="27">
        <v>493</v>
      </c>
      <c r="H66" s="61" t="s">
        <v>153</v>
      </c>
      <c r="I66" s="27">
        <v>539</v>
      </c>
      <c r="J66" s="61" t="s">
        <v>154</v>
      </c>
      <c r="K66" s="27">
        <v>0</v>
      </c>
      <c r="L66" s="27">
        <v>7646</v>
      </c>
      <c r="M66" s="60">
        <v>2020110010038</v>
      </c>
      <c r="N66" s="27" t="s">
        <v>155</v>
      </c>
      <c r="O66" s="27">
        <v>2</v>
      </c>
      <c r="P66" s="61" t="s">
        <v>157</v>
      </c>
      <c r="Q66" s="27" t="s">
        <v>79</v>
      </c>
      <c r="R66" s="62">
        <v>1</v>
      </c>
      <c r="S66" s="63">
        <v>0.2</v>
      </c>
      <c r="T66" s="63">
        <v>0.2</v>
      </c>
      <c r="U66" s="63">
        <v>0.2</v>
      </c>
      <c r="V66" s="63">
        <v>0.2</v>
      </c>
      <c r="W66" s="63">
        <v>0.2</v>
      </c>
      <c r="X66" s="63"/>
      <c r="Y66" s="63">
        <v>0.2</v>
      </c>
      <c r="Z66" s="63"/>
      <c r="AA66" s="63">
        <v>0.2</v>
      </c>
      <c r="AB66" s="63"/>
      <c r="AC66" s="63">
        <v>0</v>
      </c>
      <c r="AD66" s="111">
        <v>0</v>
      </c>
      <c r="AE66" s="100" t="e">
        <f t="shared" ref="AE66:AE72" si="265">AD66/AC66</f>
        <v>#DIV/0!</v>
      </c>
      <c r="AF66" s="63">
        <v>0.02</v>
      </c>
      <c r="AG66" s="110">
        <v>0.02</v>
      </c>
      <c r="AH66" s="100">
        <f t="shared" si="262"/>
        <v>1</v>
      </c>
      <c r="AI66" s="63">
        <v>0.04</v>
      </c>
      <c r="AJ66" s="111">
        <v>0.04</v>
      </c>
      <c r="AK66" s="100">
        <f>AJ66/AI66</f>
        <v>1</v>
      </c>
      <c r="AL66" s="63">
        <v>0</v>
      </c>
      <c r="AM66" s="25">
        <v>0.06</v>
      </c>
      <c r="AN66" s="29" t="e">
        <f>AM66/AL66</f>
        <v>#DIV/0!</v>
      </c>
      <c r="AO66" s="63">
        <v>0.08</v>
      </c>
      <c r="AP66" s="25"/>
      <c r="AQ66" s="29"/>
      <c r="AR66" s="63">
        <v>0.1</v>
      </c>
      <c r="AS66" s="25"/>
      <c r="AT66" s="29"/>
      <c r="AU66" s="63">
        <v>0.12</v>
      </c>
      <c r="AV66" s="25"/>
      <c r="AW66" s="29"/>
      <c r="AX66" s="63">
        <v>0.14000000000000001</v>
      </c>
      <c r="AY66" s="25"/>
      <c r="AZ66" s="29"/>
      <c r="BA66" s="63">
        <v>0.16</v>
      </c>
      <c r="BB66" s="25"/>
      <c r="BC66" s="29"/>
      <c r="BD66" s="63">
        <v>0.18</v>
      </c>
      <c r="BE66" s="25"/>
      <c r="BF66" s="29"/>
      <c r="BG66" s="63">
        <v>0.19</v>
      </c>
      <c r="BH66" s="25"/>
      <c r="BI66" s="29"/>
      <c r="BJ66" s="63">
        <v>0.2</v>
      </c>
      <c r="BK66" s="25"/>
      <c r="BL66" s="29"/>
      <c r="BM66" s="90">
        <f t="shared" si="263"/>
        <v>0.73333333333333328</v>
      </c>
      <c r="BN66" s="93">
        <f t="shared" si="264"/>
        <v>0.44</v>
      </c>
    </row>
    <row r="67" spans="1:66" ht="57.75" customHeight="1">
      <c r="A67" s="27">
        <v>5</v>
      </c>
      <c r="B67" s="61" t="s">
        <v>183</v>
      </c>
      <c r="C67" s="27">
        <v>15</v>
      </c>
      <c r="D67" s="61" t="s">
        <v>184</v>
      </c>
      <c r="E67" s="27">
        <v>56</v>
      </c>
      <c r="F67" s="61" t="s">
        <v>175</v>
      </c>
      <c r="G67" s="27">
        <v>493</v>
      </c>
      <c r="H67" s="61" t="s">
        <v>153</v>
      </c>
      <c r="I67" s="27">
        <v>539</v>
      </c>
      <c r="J67" s="61" t="s">
        <v>154</v>
      </c>
      <c r="K67" s="27">
        <v>0</v>
      </c>
      <c r="L67" s="27">
        <v>7646</v>
      </c>
      <c r="M67" s="60">
        <v>2020110010038</v>
      </c>
      <c r="N67" s="27" t="s">
        <v>155</v>
      </c>
      <c r="O67" s="27">
        <v>3</v>
      </c>
      <c r="P67" s="61" t="s">
        <v>158</v>
      </c>
      <c r="Q67" s="27" t="s">
        <v>79</v>
      </c>
      <c r="R67" s="62">
        <v>5</v>
      </c>
      <c r="S67" s="63">
        <v>1</v>
      </c>
      <c r="T67" s="63">
        <v>0.96</v>
      </c>
      <c r="U67" s="63">
        <v>1.04</v>
      </c>
      <c r="V67" s="63">
        <v>1.04</v>
      </c>
      <c r="W67" s="63">
        <v>1</v>
      </c>
      <c r="X67" s="63"/>
      <c r="Y67" s="63">
        <v>1</v>
      </c>
      <c r="Z67" s="63"/>
      <c r="AA67" s="63">
        <v>1</v>
      </c>
      <c r="AB67" s="63"/>
      <c r="AC67" s="63">
        <v>0</v>
      </c>
      <c r="AD67" s="111">
        <v>0</v>
      </c>
      <c r="AE67" s="100" t="e">
        <f t="shared" si="265"/>
        <v>#DIV/0!</v>
      </c>
      <c r="AF67" s="63">
        <v>0</v>
      </c>
      <c r="AG67" s="110">
        <v>0</v>
      </c>
      <c r="AH67" s="100" t="e">
        <f t="shared" si="262"/>
        <v>#DIV/0!</v>
      </c>
      <c r="AI67" s="63">
        <v>0</v>
      </c>
      <c r="AJ67" s="111">
        <v>0</v>
      </c>
      <c r="AK67" s="100" t="e">
        <f t="shared" ref="AK67:AK70" si="266">AJ67/AI67</f>
        <v>#DIV/0!</v>
      </c>
      <c r="AL67" s="63">
        <v>0</v>
      </c>
      <c r="AM67" s="25">
        <v>0</v>
      </c>
      <c r="AN67" s="29" t="e">
        <f>AM67/AL67</f>
        <v>#DIV/0!</v>
      </c>
      <c r="AO67" s="63">
        <v>0.13</v>
      </c>
      <c r="AP67" s="25"/>
      <c r="AQ67" s="29"/>
      <c r="AR67" s="63">
        <v>0.25</v>
      </c>
      <c r="AS67" s="25"/>
      <c r="AT67" s="29"/>
      <c r="AU67" s="63">
        <v>0.38</v>
      </c>
      <c r="AV67" s="25"/>
      <c r="AW67" s="29"/>
      <c r="AX67" s="63">
        <v>0.5</v>
      </c>
      <c r="AY67" s="25"/>
      <c r="AZ67" s="29"/>
      <c r="BA67" s="63">
        <v>0.63</v>
      </c>
      <c r="BB67" s="25"/>
      <c r="BC67" s="29"/>
      <c r="BD67" s="63">
        <v>0.75</v>
      </c>
      <c r="BE67" s="25"/>
      <c r="BF67" s="29"/>
      <c r="BG67" s="63">
        <v>0.87</v>
      </c>
      <c r="BH67" s="25"/>
      <c r="BI67" s="29"/>
      <c r="BJ67" s="63">
        <v>1</v>
      </c>
      <c r="BK67" s="25"/>
      <c r="BL67" s="29"/>
      <c r="BM67" s="90">
        <f t="shared" si="263"/>
        <v>0.65789473684210531</v>
      </c>
      <c r="BN67" s="93">
        <f t="shared" si="264"/>
        <v>0.3968253968253968</v>
      </c>
    </row>
    <row r="68" spans="1:66" ht="57" customHeight="1">
      <c r="A68" s="10">
        <v>5</v>
      </c>
      <c r="B68" s="11" t="s">
        <v>183</v>
      </c>
      <c r="C68" s="10">
        <v>15</v>
      </c>
      <c r="D68" s="11" t="s">
        <v>184</v>
      </c>
      <c r="E68" s="10">
        <v>56</v>
      </c>
      <c r="F68" s="11" t="s">
        <v>175</v>
      </c>
      <c r="G68" s="10">
        <v>493</v>
      </c>
      <c r="H68" s="11" t="s">
        <v>153</v>
      </c>
      <c r="I68" s="10">
        <v>539</v>
      </c>
      <c r="J68" s="11" t="s">
        <v>154</v>
      </c>
      <c r="K68" s="20">
        <v>0</v>
      </c>
      <c r="L68" s="20">
        <v>7646</v>
      </c>
      <c r="M68" s="21">
        <v>2020110010038</v>
      </c>
      <c r="N68" s="20" t="s">
        <v>155</v>
      </c>
      <c r="O68" s="20">
        <v>4</v>
      </c>
      <c r="P68" s="36" t="s">
        <v>159</v>
      </c>
      <c r="Q68" s="20" t="s">
        <v>79</v>
      </c>
      <c r="R68" s="22">
        <v>1</v>
      </c>
      <c r="S68" s="58">
        <v>0.2</v>
      </c>
      <c r="T68" s="58">
        <v>0.2</v>
      </c>
      <c r="U68" s="58">
        <v>0.2</v>
      </c>
      <c r="V68" s="58">
        <v>0.2</v>
      </c>
      <c r="W68" s="58">
        <v>0.2</v>
      </c>
      <c r="X68" s="58"/>
      <c r="Y68" s="58">
        <v>0.2</v>
      </c>
      <c r="Z68" s="58"/>
      <c r="AA68" s="58">
        <v>0.2</v>
      </c>
      <c r="AB68" s="58"/>
      <c r="AC68" s="58">
        <v>0.01</v>
      </c>
      <c r="AD68" s="31">
        <v>0.01</v>
      </c>
      <c r="AE68" s="99">
        <f t="shared" si="265"/>
        <v>1</v>
      </c>
      <c r="AF68" s="58">
        <v>0.02</v>
      </c>
      <c r="AG68" s="108">
        <v>0.02</v>
      </c>
      <c r="AH68" s="99">
        <f t="shared" si="262"/>
        <v>1</v>
      </c>
      <c r="AI68" s="58">
        <v>0.04</v>
      </c>
      <c r="AJ68" s="31">
        <v>0.04</v>
      </c>
      <c r="AK68" s="99">
        <f t="shared" si="266"/>
        <v>1</v>
      </c>
      <c r="AL68" s="58">
        <v>0.06</v>
      </c>
      <c r="AM68" s="10">
        <v>0.06</v>
      </c>
      <c r="AN68" s="13">
        <f>AM68/AL68</f>
        <v>1</v>
      </c>
      <c r="AO68" s="58">
        <v>0.08</v>
      </c>
      <c r="AP68" s="10"/>
      <c r="AQ68" s="14"/>
      <c r="AR68" s="58">
        <v>0.1</v>
      </c>
      <c r="AS68" s="10"/>
      <c r="AT68" s="14"/>
      <c r="AU68" s="58">
        <v>0.12</v>
      </c>
      <c r="AV68" s="10"/>
      <c r="AW68" s="14"/>
      <c r="AX68" s="58">
        <v>0.14000000000000001</v>
      </c>
      <c r="AY68" s="10"/>
      <c r="AZ68" s="14"/>
      <c r="BA68" s="58">
        <v>0.16</v>
      </c>
      <c r="BB68" s="10"/>
      <c r="BC68" s="14"/>
      <c r="BD68" s="58">
        <v>0.18</v>
      </c>
      <c r="BE68" s="10"/>
      <c r="BF68" s="14"/>
      <c r="BG68" s="58">
        <v>0.19</v>
      </c>
      <c r="BH68" s="10"/>
      <c r="BI68" s="14"/>
      <c r="BJ68" s="58">
        <v>0.2</v>
      </c>
      <c r="BK68" s="10"/>
      <c r="BL68" s="14"/>
      <c r="BM68" s="15">
        <f t="shared" si="263"/>
        <v>0.73333333333333328</v>
      </c>
      <c r="BN68" s="16">
        <f t="shared" si="264"/>
        <v>0.44</v>
      </c>
    </row>
    <row r="69" spans="1:66" ht="70.5" customHeight="1">
      <c r="A69" s="25">
        <v>5</v>
      </c>
      <c r="B69" s="26" t="s">
        <v>183</v>
      </c>
      <c r="C69" s="25">
        <v>15</v>
      </c>
      <c r="D69" s="26" t="s">
        <v>184</v>
      </c>
      <c r="E69" s="25">
        <v>56</v>
      </c>
      <c r="F69" s="26" t="s">
        <v>175</v>
      </c>
      <c r="G69" s="25">
        <v>493</v>
      </c>
      <c r="H69" s="26" t="s">
        <v>153</v>
      </c>
      <c r="I69" s="25">
        <v>539</v>
      </c>
      <c r="J69" s="26" t="s">
        <v>154</v>
      </c>
      <c r="K69" s="27">
        <v>0</v>
      </c>
      <c r="L69" s="27">
        <v>7646</v>
      </c>
      <c r="M69" s="60">
        <v>2020110010038</v>
      </c>
      <c r="N69" s="27" t="s">
        <v>155</v>
      </c>
      <c r="O69" s="27">
        <v>5</v>
      </c>
      <c r="P69" s="61" t="s">
        <v>160</v>
      </c>
      <c r="Q69" s="27" t="s">
        <v>79</v>
      </c>
      <c r="R69" s="62">
        <v>1</v>
      </c>
      <c r="S69" s="63">
        <v>0.13</v>
      </c>
      <c r="T69" s="63">
        <v>0.13</v>
      </c>
      <c r="U69" s="63">
        <v>0.27</v>
      </c>
      <c r="V69" s="63">
        <v>0.27</v>
      </c>
      <c r="W69" s="63">
        <v>0.25</v>
      </c>
      <c r="X69" s="63"/>
      <c r="Y69" s="63">
        <v>0.2</v>
      </c>
      <c r="Z69" s="63"/>
      <c r="AA69" s="63">
        <v>0.2</v>
      </c>
      <c r="AB69" s="63"/>
      <c r="AC69" s="63">
        <v>0</v>
      </c>
      <c r="AD69" s="111">
        <v>0</v>
      </c>
      <c r="AE69" s="100" t="e">
        <f t="shared" si="265"/>
        <v>#DIV/0!</v>
      </c>
      <c r="AF69" s="63">
        <v>0.02</v>
      </c>
      <c r="AG69" s="110">
        <v>0.02</v>
      </c>
      <c r="AH69" s="100">
        <f t="shared" si="262"/>
        <v>1</v>
      </c>
      <c r="AI69" s="63">
        <v>0.05</v>
      </c>
      <c r="AJ69" s="111">
        <v>0.05</v>
      </c>
      <c r="AK69" s="100">
        <f t="shared" si="266"/>
        <v>1</v>
      </c>
      <c r="AL69" s="63">
        <v>7.0000000000000007E-2</v>
      </c>
      <c r="AM69" s="25">
        <v>7.0000000000000007E-2</v>
      </c>
      <c r="AN69" s="29">
        <f>AM69/AL69</f>
        <v>1</v>
      </c>
      <c r="AO69" s="63">
        <v>0.1</v>
      </c>
      <c r="AP69" s="25"/>
      <c r="AQ69" s="29"/>
      <c r="AR69" s="81">
        <v>0.125</v>
      </c>
      <c r="AS69" s="25"/>
      <c r="AT69" s="29"/>
      <c r="AU69" s="81">
        <v>0.15</v>
      </c>
      <c r="AV69" s="25"/>
      <c r="AW69" s="29"/>
      <c r="AX69" s="81">
        <v>0.17499999999999999</v>
      </c>
      <c r="AY69" s="25"/>
      <c r="AZ69" s="29"/>
      <c r="BA69" s="81">
        <v>0.2</v>
      </c>
      <c r="BB69" s="25"/>
      <c r="BC69" s="29"/>
      <c r="BD69" s="81">
        <v>0.22500000000000001</v>
      </c>
      <c r="BE69" s="25"/>
      <c r="BF69" s="29"/>
      <c r="BG69" s="81">
        <v>0.245</v>
      </c>
      <c r="BH69" s="25"/>
      <c r="BI69" s="29"/>
      <c r="BJ69" s="63">
        <v>0.25</v>
      </c>
      <c r="BK69" s="25"/>
      <c r="BL69" s="29"/>
      <c r="BM69" s="90">
        <f t="shared" si="263"/>
        <v>0.69230769230769229</v>
      </c>
      <c r="BN69" s="93">
        <f t="shared" si="264"/>
        <v>0.42857142857142855</v>
      </c>
    </row>
    <row r="70" spans="1:66" ht="65.25" customHeight="1">
      <c r="A70" s="25">
        <v>5</v>
      </c>
      <c r="B70" s="26" t="s">
        <v>183</v>
      </c>
      <c r="C70" s="25">
        <v>15</v>
      </c>
      <c r="D70" s="26" t="s">
        <v>184</v>
      </c>
      <c r="E70" s="25">
        <v>56</v>
      </c>
      <c r="F70" s="26" t="s">
        <v>175</v>
      </c>
      <c r="G70" s="25">
        <v>493</v>
      </c>
      <c r="H70" s="26" t="s">
        <v>153</v>
      </c>
      <c r="I70" s="25">
        <v>539</v>
      </c>
      <c r="J70" s="26" t="s">
        <v>154</v>
      </c>
      <c r="K70" s="27">
        <v>0</v>
      </c>
      <c r="L70" s="27">
        <v>7646</v>
      </c>
      <c r="M70" s="60">
        <v>2020110010038</v>
      </c>
      <c r="N70" s="27" t="s">
        <v>155</v>
      </c>
      <c r="O70" s="27">
        <v>6</v>
      </c>
      <c r="P70" s="61" t="s">
        <v>161</v>
      </c>
      <c r="Q70" s="27" t="s">
        <v>79</v>
      </c>
      <c r="R70" s="62">
        <v>1</v>
      </c>
      <c r="S70" s="63">
        <v>0.2</v>
      </c>
      <c r="T70" s="63">
        <v>0.19</v>
      </c>
      <c r="U70" s="63">
        <v>0.21</v>
      </c>
      <c r="V70" s="63">
        <v>0.21</v>
      </c>
      <c r="W70" s="63">
        <v>0.25</v>
      </c>
      <c r="X70" s="63"/>
      <c r="Y70" s="63">
        <v>0.2</v>
      </c>
      <c r="Z70" s="63"/>
      <c r="AA70" s="63">
        <v>0.15</v>
      </c>
      <c r="AB70" s="63"/>
      <c r="AC70" s="63">
        <v>0.01</v>
      </c>
      <c r="AD70" s="111">
        <v>0.01</v>
      </c>
      <c r="AE70" s="100">
        <f t="shared" si="265"/>
        <v>1</v>
      </c>
      <c r="AF70" s="63">
        <v>0.02</v>
      </c>
      <c r="AG70" s="110">
        <v>0.02</v>
      </c>
      <c r="AH70" s="100">
        <f t="shared" si="262"/>
        <v>1</v>
      </c>
      <c r="AI70" s="63">
        <v>0.04</v>
      </c>
      <c r="AJ70" s="111">
        <v>0.04</v>
      </c>
      <c r="AK70" s="100">
        <f t="shared" si="266"/>
        <v>1</v>
      </c>
      <c r="AL70" s="63">
        <v>0.06</v>
      </c>
      <c r="AM70" s="25">
        <v>0.06</v>
      </c>
      <c r="AN70" s="29">
        <f>AM70/AL70</f>
        <v>1</v>
      </c>
      <c r="AO70" s="63">
        <v>0.08</v>
      </c>
      <c r="AP70" s="25"/>
      <c r="AQ70" s="29"/>
      <c r="AR70" s="81">
        <v>0.1</v>
      </c>
      <c r="AS70" s="25"/>
      <c r="AT70" s="29"/>
      <c r="AU70" s="81">
        <v>0.12</v>
      </c>
      <c r="AV70" s="25"/>
      <c r="AW70" s="29"/>
      <c r="AX70" s="81">
        <v>0.14000000000000001</v>
      </c>
      <c r="AY70" s="25"/>
      <c r="AZ70" s="29"/>
      <c r="BA70" s="81">
        <v>0.16</v>
      </c>
      <c r="BB70" s="25"/>
      <c r="BC70" s="29"/>
      <c r="BD70" s="81">
        <v>0.18</v>
      </c>
      <c r="BE70" s="25"/>
      <c r="BF70" s="29"/>
      <c r="BG70" s="81">
        <v>0.19</v>
      </c>
      <c r="BH70" s="25"/>
      <c r="BI70" s="29"/>
      <c r="BJ70" s="63">
        <v>0.2</v>
      </c>
      <c r="BK70" s="25"/>
      <c r="BL70" s="29"/>
      <c r="BM70" s="90">
        <f t="shared" si="263"/>
        <v>0.66666666666666663</v>
      </c>
      <c r="BN70" s="93">
        <f t="shared" si="264"/>
        <v>0.43564356435643564</v>
      </c>
    </row>
    <row r="71" spans="1:66" ht="90.75" customHeight="1">
      <c r="A71" s="17">
        <f t="shared" ref="A71:P71" si="267">+A68</f>
        <v>5</v>
      </c>
      <c r="B71" s="17" t="str">
        <f t="shared" si="267"/>
        <v>Construir Bogotá Región con gobierno abierto, transparente y ciudadanía consciente</v>
      </c>
      <c r="C71" s="17">
        <f t="shared" si="267"/>
        <v>15</v>
      </c>
      <c r="D71" s="17" t="str">
        <f t="shared" si="267"/>
        <v xml:space="preserve">Gestión pública efectiva, abierta y transparente </v>
      </c>
      <c r="E71" s="17">
        <f t="shared" si="267"/>
        <v>56</v>
      </c>
      <c r="F71" s="17" t="str">
        <f t="shared" si="267"/>
        <v>Gestión Pública Efectiva</v>
      </c>
      <c r="G71" s="17">
        <f t="shared" si="267"/>
        <v>493</v>
      </c>
      <c r="H71" s="17" t="str">
        <f t="shared" si="267"/>
        <v>Desarrollar y mantener al 100% la capacidad institucional a través de la mejora en la infraestructura física, tecnológica y de gestión en beneficio de la ciudadanía.</v>
      </c>
      <c r="I71" s="30">
        <f t="shared" si="267"/>
        <v>539</v>
      </c>
      <c r="J71" s="30" t="str">
        <f t="shared" si="267"/>
        <v>Porcentaje de la capacidad institucional desarrollada y mantenida</v>
      </c>
      <c r="K71" s="30">
        <f t="shared" si="267"/>
        <v>0</v>
      </c>
      <c r="L71" s="30">
        <f t="shared" si="267"/>
        <v>7646</v>
      </c>
      <c r="M71" s="54">
        <f t="shared" si="267"/>
        <v>2020110010038</v>
      </c>
      <c r="N71" s="30" t="str">
        <f t="shared" si="267"/>
        <v>Fortalecimiento a la gestión, la innovación tecnológica y la comunicación pública de la Secretaría de 
Cultura, Recreación y Deporte de Bogotá</v>
      </c>
      <c r="O71" s="30">
        <f t="shared" si="267"/>
        <v>4</v>
      </c>
      <c r="P71" s="30" t="str">
        <f t="shared" si="267"/>
        <v>Elaborar 1 plan de atención de requerimientos para fortalecer la gestión y el clima laboral.</v>
      </c>
      <c r="Q71" s="30" t="s">
        <v>68</v>
      </c>
      <c r="R71" s="55">
        <v>1</v>
      </c>
      <c r="S71" s="55">
        <v>1</v>
      </c>
      <c r="T71" s="55">
        <f>T68/S68</f>
        <v>1</v>
      </c>
      <c r="U71" s="55">
        <v>1</v>
      </c>
      <c r="V71" s="55">
        <v>1</v>
      </c>
      <c r="W71" s="55">
        <v>1</v>
      </c>
      <c r="X71" s="55"/>
      <c r="Y71" s="55">
        <v>1</v>
      </c>
      <c r="Z71" s="55"/>
      <c r="AA71" s="55">
        <v>1</v>
      </c>
      <c r="AB71" s="55"/>
      <c r="AC71" s="75">
        <v>0.01</v>
      </c>
      <c r="AD71" s="75">
        <v>0.01</v>
      </c>
      <c r="AE71" s="94">
        <f t="shared" si="265"/>
        <v>1</v>
      </c>
      <c r="AF71" s="75">
        <f t="shared" ref="AF71" si="268">AF68/$U$64</f>
        <v>0.02</v>
      </c>
      <c r="AG71" s="109">
        <v>0.02</v>
      </c>
      <c r="AH71" s="94">
        <f t="shared" si="262"/>
        <v>1</v>
      </c>
      <c r="AI71" s="75">
        <f t="shared" ref="AI71" si="269">AI68/$U$64</f>
        <v>0.04</v>
      </c>
      <c r="AJ71" s="75">
        <f>+AJ68</f>
        <v>0.04</v>
      </c>
      <c r="AK71" s="94">
        <f>AJ71/AI71</f>
        <v>1</v>
      </c>
      <c r="AL71" s="19">
        <f t="shared" ref="AL71:AN71" si="270">AL68/$U$64</f>
        <v>0.06</v>
      </c>
      <c r="AM71" s="19">
        <f t="shared" si="270"/>
        <v>0.06</v>
      </c>
      <c r="AN71" s="19">
        <f t="shared" si="270"/>
        <v>1</v>
      </c>
      <c r="AO71" s="19">
        <f t="shared" ref="AO71" si="271">AO68/$U$64</f>
        <v>0.08</v>
      </c>
      <c r="AP71" s="17"/>
      <c r="AQ71" s="17"/>
      <c r="AR71" s="19">
        <f t="shared" ref="AR71" si="272">AR68/$U$64</f>
        <v>0.1</v>
      </c>
      <c r="AS71" s="17"/>
      <c r="AT71" s="17"/>
      <c r="AU71" s="19">
        <f t="shared" ref="AU71" si="273">AU68/$U$64</f>
        <v>0.12</v>
      </c>
      <c r="AV71" s="19"/>
      <c r="AW71" s="19"/>
      <c r="AX71" s="19">
        <f t="shared" ref="AX71" si="274">AX68/$U$64</f>
        <v>0.14000000000000001</v>
      </c>
      <c r="AY71" s="19"/>
      <c r="AZ71" s="19"/>
      <c r="BA71" s="19">
        <f t="shared" ref="BA71" si="275">BA68/$U$64</f>
        <v>0.16</v>
      </c>
      <c r="BB71" s="19"/>
      <c r="BC71" s="19"/>
      <c r="BD71" s="19">
        <f t="shared" ref="BD71" si="276">BD68/$U$64</f>
        <v>0.18</v>
      </c>
      <c r="BE71" s="19"/>
      <c r="BF71" s="19"/>
      <c r="BG71" s="19">
        <f t="shared" ref="BG71" si="277">BG68/$U$64</f>
        <v>0.19</v>
      </c>
      <c r="BH71" s="19"/>
      <c r="BI71" s="19"/>
      <c r="BJ71" s="19">
        <f t="shared" ref="BJ71" si="278">BJ68/$U$64</f>
        <v>0.2</v>
      </c>
      <c r="BK71" s="19"/>
      <c r="BL71" s="19"/>
      <c r="BM71" s="19">
        <f>+BM68</f>
        <v>0.73333333333333328</v>
      </c>
      <c r="BN71" s="19">
        <f>BN68</f>
        <v>0.44</v>
      </c>
    </row>
    <row r="72" spans="1:66" ht="56.25" customHeight="1">
      <c r="A72" s="10">
        <v>5</v>
      </c>
      <c r="B72" s="11" t="s">
        <v>183</v>
      </c>
      <c r="C72" s="10">
        <v>15</v>
      </c>
      <c r="D72" s="11" t="s">
        <v>184</v>
      </c>
      <c r="E72" s="10">
        <v>56</v>
      </c>
      <c r="F72" s="11" t="s">
        <v>175</v>
      </c>
      <c r="G72" s="10">
        <v>539</v>
      </c>
      <c r="H72" s="11" t="s">
        <v>162</v>
      </c>
      <c r="I72" s="10">
        <v>588</v>
      </c>
      <c r="J72" s="11" t="s">
        <v>163</v>
      </c>
      <c r="K72" s="20">
        <v>0</v>
      </c>
      <c r="L72" s="20">
        <v>7646</v>
      </c>
      <c r="M72" s="21">
        <v>2020110010038</v>
      </c>
      <c r="N72" s="20" t="s">
        <v>155</v>
      </c>
      <c r="O72" s="20">
        <v>7</v>
      </c>
      <c r="P72" s="36" t="s">
        <v>164</v>
      </c>
      <c r="Q72" s="20" t="s">
        <v>79</v>
      </c>
      <c r="R72" s="22">
        <v>1</v>
      </c>
      <c r="S72" s="58">
        <v>0.2</v>
      </c>
      <c r="T72" s="58">
        <v>0.2</v>
      </c>
      <c r="U72" s="58">
        <v>0.2</v>
      </c>
      <c r="V72" s="58">
        <v>0.2</v>
      </c>
      <c r="W72" s="58">
        <v>0.2</v>
      </c>
      <c r="X72" s="58"/>
      <c r="Y72" s="58">
        <v>0.2</v>
      </c>
      <c r="Z72" s="58"/>
      <c r="AA72" s="58">
        <v>0.2</v>
      </c>
      <c r="AB72" s="58"/>
      <c r="AC72" s="58">
        <v>0</v>
      </c>
      <c r="AD72" s="58">
        <v>0</v>
      </c>
      <c r="AE72" s="104" t="e">
        <f t="shared" si="265"/>
        <v>#DIV/0!</v>
      </c>
      <c r="AF72" s="58">
        <v>0.02</v>
      </c>
      <c r="AG72" s="121">
        <v>0.02</v>
      </c>
      <c r="AH72" s="104">
        <f t="shared" si="262"/>
        <v>1</v>
      </c>
      <c r="AI72" s="58">
        <v>0.03</v>
      </c>
      <c r="AJ72" s="58">
        <v>0.03</v>
      </c>
      <c r="AK72" s="104">
        <f>AJ72/AI72</f>
        <v>1</v>
      </c>
      <c r="AL72" s="58">
        <v>0.05</v>
      </c>
      <c r="AM72" s="58">
        <v>0.05</v>
      </c>
      <c r="AN72" s="58">
        <f>AM72/AL72</f>
        <v>1</v>
      </c>
      <c r="AO72" s="58">
        <v>7.0000000000000007E-2</v>
      </c>
      <c r="AP72" s="58"/>
      <c r="AQ72" s="58"/>
      <c r="AR72" s="58">
        <v>0.08</v>
      </c>
      <c r="AS72" s="58"/>
      <c r="AT72" s="58"/>
      <c r="AU72" s="58">
        <v>0.1</v>
      </c>
      <c r="AV72" s="58"/>
      <c r="AW72" s="58"/>
      <c r="AX72" s="58">
        <v>0.12</v>
      </c>
      <c r="AY72" s="58"/>
      <c r="AZ72" s="58"/>
      <c r="BA72" s="58">
        <v>0.13</v>
      </c>
      <c r="BB72" s="58"/>
      <c r="BC72" s="58"/>
      <c r="BD72" s="58">
        <v>0.15</v>
      </c>
      <c r="BE72" s="58"/>
      <c r="BF72" s="58"/>
      <c r="BG72" s="58">
        <v>0.17</v>
      </c>
      <c r="BH72" s="58"/>
      <c r="BI72" s="58"/>
      <c r="BJ72" s="58">
        <v>0.2</v>
      </c>
      <c r="BK72" s="58"/>
      <c r="BL72" s="58"/>
      <c r="BM72" s="15">
        <f>(T72+V72+AI72)/(S72+U72+W72)</f>
        <v>0.71666666666666667</v>
      </c>
      <c r="BN72" s="16">
        <f>(T72+V72+AJ72+Z72+AB72)/(S72+U72+W72+Y72+AA72)</f>
        <v>0.43000000000000005</v>
      </c>
    </row>
    <row r="73" spans="1:66" ht="47.25" customHeight="1">
      <c r="A73" s="17">
        <f t="shared" ref="A73:I73" si="279">+A72</f>
        <v>5</v>
      </c>
      <c r="B73" s="17" t="str">
        <f t="shared" si="279"/>
        <v>Construir Bogotá Región con gobierno abierto, transparente y ciudadanía consciente</v>
      </c>
      <c r="C73" s="17">
        <f t="shared" si="279"/>
        <v>15</v>
      </c>
      <c r="D73" s="17" t="str">
        <f t="shared" si="279"/>
        <v xml:space="preserve">Gestión pública efectiva, abierta y transparente </v>
      </c>
      <c r="E73" s="17">
        <f t="shared" si="279"/>
        <v>56</v>
      </c>
      <c r="F73" s="17" t="str">
        <f t="shared" si="279"/>
        <v>Gestión Pública Efectiva</v>
      </c>
      <c r="G73" s="17">
        <f t="shared" si="279"/>
        <v>539</v>
      </c>
      <c r="H73" s="17" t="str">
        <f t="shared" si="279"/>
        <v>Realizar el 100% de las acciones para el fortalecimiento de la comunicación pública.</v>
      </c>
      <c r="I73" s="30">
        <f t="shared" si="279"/>
        <v>588</v>
      </c>
      <c r="J73" s="30" t="str">
        <f>J72</f>
        <v>Porcentaje de acciones para el fortalecimiento de la comunicación pública realizadas</v>
      </c>
      <c r="K73" s="72">
        <f t="shared" ref="K73:P73" si="280">+K72</f>
        <v>0</v>
      </c>
      <c r="L73" s="30">
        <f t="shared" si="280"/>
        <v>7646</v>
      </c>
      <c r="M73" s="54">
        <f t="shared" si="280"/>
        <v>2020110010038</v>
      </c>
      <c r="N73" s="30" t="str">
        <f t="shared" si="280"/>
        <v>Fortalecimiento a la gestión, la innovación tecnológica y la comunicación pública de la Secretaría de 
Cultura, Recreación y Deporte de Bogotá</v>
      </c>
      <c r="O73" s="30">
        <f t="shared" si="280"/>
        <v>7</v>
      </c>
      <c r="P73" s="30" t="str">
        <f t="shared" si="280"/>
        <v>Realizar 1 plan de acción de formación, fortalecimiento, eventos territoriales, actividades comunitarias, campañas y estrategias de comunicación.</v>
      </c>
      <c r="Q73" s="30" t="s">
        <v>68</v>
      </c>
      <c r="R73" s="55">
        <v>1</v>
      </c>
      <c r="S73" s="55">
        <v>1</v>
      </c>
      <c r="T73" s="55">
        <f>T72/S72</f>
        <v>1</v>
      </c>
      <c r="U73" s="55">
        <v>1</v>
      </c>
      <c r="V73" s="55">
        <v>1</v>
      </c>
      <c r="W73" s="55">
        <v>1</v>
      </c>
      <c r="X73" s="55"/>
      <c r="Y73" s="55">
        <v>1</v>
      </c>
      <c r="Z73" s="55"/>
      <c r="AA73" s="55">
        <v>1</v>
      </c>
      <c r="AB73" s="55"/>
      <c r="AC73" s="75">
        <f t="shared" ref="AC73" si="281">AC72/$U$68</f>
        <v>0</v>
      </c>
      <c r="AD73" s="75">
        <v>0</v>
      </c>
      <c r="AE73" s="94" t="e">
        <f>AD73/AC73</f>
        <v>#DIV/0!</v>
      </c>
      <c r="AF73" s="75">
        <v>0.02</v>
      </c>
      <c r="AG73" s="109">
        <v>0.02</v>
      </c>
      <c r="AH73" s="94">
        <f t="shared" si="262"/>
        <v>1</v>
      </c>
      <c r="AI73" s="75">
        <f t="shared" ref="AI73:AJ73" si="282">AI72/$U$68</f>
        <v>0.15</v>
      </c>
      <c r="AJ73" s="75">
        <f t="shared" si="282"/>
        <v>0.15</v>
      </c>
      <c r="AK73" s="94">
        <f>+AK72</f>
        <v>1</v>
      </c>
      <c r="AL73" s="19">
        <f t="shared" ref="AL73:AN73" si="283">AL72/$U$68</f>
        <v>0.25</v>
      </c>
      <c r="AM73" s="19">
        <f t="shared" si="283"/>
        <v>0.25</v>
      </c>
      <c r="AN73" s="19">
        <f>AM73/AL73</f>
        <v>1</v>
      </c>
      <c r="AO73" s="19">
        <f t="shared" ref="AO73" si="284">AO72/$U$68</f>
        <v>0.35000000000000003</v>
      </c>
      <c r="AP73" s="19"/>
      <c r="AQ73" s="19"/>
      <c r="AR73" s="19">
        <f t="shared" ref="AR73" si="285">AR72/$U$68</f>
        <v>0.39999999999999997</v>
      </c>
      <c r="AS73" s="19"/>
      <c r="AT73" s="19"/>
      <c r="AU73" s="19">
        <f t="shared" ref="AU73" si="286">AU72/$U$68</f>
        <v>0.5</v>
      </c>
      <c r="AV73" s="19"/>
      <c r="AW73" s="19"/>
      <c r="AX73" s="19">
        <f t="shared" ref="AX73" si="287">AX72/$U$68</f>
        <v>0.6</v>
      </c>
      <c r="AY73" s="19"/>
      <c r="AZ73" s="19"/>
      <c r="BA73" s="19">
        <f t="shared" ref="BA73" si="288">BA72/$U$68</f>
        <v>0.65</v>
      </c>
      <c r="BB73" s="19"/>
      <c r="BC73" s="19"/>
      <c r="BD73" s="19">
        <f t="shared" ref="BD73" si="289">BD72/$U$68</f>
        <v>0.74999999999999989</v>
      </c>
      <c r="BE73" s="19"/>
      <c r="BF73" s="19"/>
      <c r="BG73" s="19">
        <f t="shared" ref="BG73" si="290">BG72/$U$68</f>
        <v>0.85</v>
      </c>
      <c r="BH73" s="19"/>
      <c r="BI73" s="19"/>
      <c r="BJ73" s="19">
        <f t="shared" ref="BJ73" si="291">BJ72/$U$68</f>
        <v>1</v>
      </c>
      <c r="BK73" s="19"/>
      <c r="BL73" s="19"/>
      <c r="BM73" s="19">
        <f>+BM72</f>
        <v>0.71666666666666667</v>
      </c>
      <c r="BN73" s="19">
        <f>+BN72</f>
        <v>0.43000000000000005</v>
      </c>
    </row>
    <row r="74" spans="1:66" ht="14.25" customHeight="1">
      <c r="K74" s="37"/>
      <c r="T74" s="47"/>
      <c r="V74" s="47"/>
      <c r="X74" s="47"/>
      <c r="Z74" s="47"/>
      <c r="AB74" s="47"/>
      <c r="AK74" s="115"/>
      <c r="AL74" s="38"/>
    </row>
    <row r="75" spans="1:66" ht="14.25" customHeight="1">
      <c r="K75" s="37"/>
      <c r="T75" s="47"/>
      <c r="V75" s="47"/>
      <c r="X75" s="47"/>
      <c r="Z75" s="47"/>
      <c r="AB75" s="47"/>
      <c r="AK75" s="115"/>
      <c r="AL75" s="38"/>
    </row>
    <row r="76" spans="1:66" ht="14.25" customHeight="1">
      <c r="K76" s="37"/>
      <c r="T76" s="47"/>
      <c r="V76" s="47"/>
      <c r="X76" s="47"/>
      <c r="Z76" s="47"/>
      <c r="AB76" s="47"/>
      <c r="AK76" s="115"/>
      <c r="AL76" s="38"/>
    </row>
    <row r="77" spans="1:66" ht="14.25" customHeight="1">
      <c r="K77" s="37"/>
      <c r="R77" s="39"/>
      <c r="T77" s="47"/>
      <c r="V77" s="47"/>
      <c r="X77" s="47"/>
      <c r="Z77" s="47"/>
      <c r="AB77" s="47"/>
      <c r="AK77" s="115"/>
      <c r="AL77" s="38"/>
    </row>
    <row r="78" spans="1:66" ht="14.25" customHeight="1">
      <c r="K78" s="37"/>
      <c r="R78" s="40"/>
      <c r="T78" s="47"/>
      <c r="V78" s="47"/>
      <c r="X78" s="47"/>
      <c r="Z78" s="47"/>
      <c r="AB78" s="47"/>
      <c r="AK78" s="115"/>
      <c r="AL78" s="38"/>
    </row>
    <row r="79" spans="1:66" ht="14.25" customHeight="1">
      <c r="K79" s="37"/>
      <c r="R79" s="40"/>
      <c r="T79" s="47"/>
      <c r="V79" s="47"/>
      <c r="X79" s="47"/>
      <c r="Z79" s="47"/>
      <c r="AB79" s="47"/>
      <c r="AK79" s="115"/>
      <c r="AL79" s="38"/>
    </row>
    <row r="80" spans="1:66" ht="14.25" customHeight="1">
      <c r="K80" s="37"/>
      <c r="R80" s="40"/>
      <c r="T80" s="47"/>
      <c r="V80" s="47"/>
      <c r="X80" s="47"/>
      <c r="Z80" s="47"/>
      <c r="AB80" s="47"/>
      <c r="AK80" s="115"/>
      <c r="AL80" s="38"/>
    </row>
    <row r="81" spans="11:38" ht="14.25" customHeight="1">
      <c r="K81" s="37"/>
      <c r="R81" s="40"/>
      <c r="T81" s="47"/>
      <c r="V81" s="47"/>
      <c r="X81" s="47"/>
      <c r="Z81" s="47"/>
      <c r="AB81" s="47"/>
      <c r="AK81" s="115"/>
      <c r="AL81" s="38"/>
    </row>
    <row r="82" spans="11:38" ht="14.25" customHeight="1">
      <c r="K82" s="37"/>
      <c r="R82" s="39"/>
      <c r="T82" s="47"/>
      <c r="V82" s="47"/>
      <c r="X82" s="47"/>
      <c r="Z82" s="47"/>
      <c r="AB82" s="47"/>
      <c r="AK82" s="115"/>
      <c r="AL82" s="38"/>
    </row>
    <row r="83" spans="11:38" ht="14.25" customHeight="1">
      <c r="K83" s="37"/>
      <c r="T83" s="47"/>
      <c r="V83" s="47"/>
      <c r="X83" s="47"/>
      <c r="Z83" s="47"/>
      <c r="AB83" s="47"/>
      <c r="AK83" s="115"/>
      <c r="AL83" s="38"/>
    </row>
    <row r="84" spans="11:38" ht="14.25" customHeight="1">
      <c r="K84" s="37"/>
      <c r="T84" s="47"/>
      <c r="V84" s="47"/>
      <c r="X84" s="47"/>
      <c r="Z84" s="47"/>
      <c r="AB84" s="47"/>
      <c r="AK84" s="115"/>
      <c r="AL84" s="38"/>
    </row>
    <row r="85" spans="11:38" ht="14.25" customHeight="1">
      <c r="K85" s="37"/>
      <c r="T85" s="47"/>
      <c r="V85" s="47"/>
      <c r="X85" s="47"/>
      <c r="Z85" s="47"/>
      <c r="AB85" s="47"/>
      <c r="AK85" s="115"/>
      <c r="AL85" s="38"/>
    </row>
    <row r="86" spans="11:38" ht="14.25" customHeight="1">
      <c r="K86" s="37"/>
      <c r="T86" s="47"/>
      <c r="V86" s="47"/>
      <c r="X86" s="47"/>
      <c r="Z86" s="47"/>
      <c r="AB86" s="47"/>
      <c r="AK86" s="115"/>
      <c r="AL86" s="38"/>
    </row>
    <row r="87" spans="11:38" ht="14.25" customHeight="1">
      <c r="K87" s="37"/>
      <c r="T87" s="47"/>
      <c r="V87" s="47"/>
      <c r="X87" s="47"/>
      <c r="Z87" s="47"/>
      <c r="AB87" s="47"/>
      <c r="AK87" s="115"/>
      <c r="AL87" s="38"/>
    </row>
    <row r="88" spans="11:38" ht="14.25" customHeight="1">
      <c r="K88" s="37"/>
      <c r="T88" s="47"/>
      <c r="V88" s="47"/>
      <c r="X88" s="47"/>
      <c r="Z88" s="47"/>
      <c r="AB88" s="47"/>
      <c r="AK88" s="115"/>
      <c r="AL88" s="38"/>
    </row>
    <row r="89" spans="11:38" ht="14.25" customHeight="1">
      <c r="K89" s="37"/>
      <c r="T89" s="47"/>
      <c r="V89" s="47"/>
      <c r="X89" s="47"/>
      <c r="Z89" s="47"/>
      <c r="AB89" s="47"/>
      <c r="AK89" s="115"/>
      <c r="AL89" s="38"/>
    </row>
    <row r="90" spans="11:38" ht="14.25" customHeight="1">
      <c r="K90" s="37"/>
      <c r="T90" s="47"/>
      <c r="V90" s="47"/>
      <c r="X90" s="47"/>
      <c r="Z90" s="47"/>
      <c r="AB90" s="47"/>
      <c r="AK90" s="115"/>
      <c r="AL90" s="38"/>
    </row>
    <row r="91" spans="11:38" ht="14.25" customHeight="1">
      <c r="K91" s="37"/>
      <c r="T91" s="47"/>
      <c r="V91" s="47"/>
      <c r="X91" s="47"/>
      <c r="Z91" s="47"/>
      <c r="AB91" s="47"/>
      <c r="AK91" s="115"/>
      <c r="AL91" s="38"/>
    </row>
    <row r="92" spans="11:38" ht="14.25" customHeight="1">
      <c r="K92" s="37"/>
      <c r="T92" s="47"/>
      <c r="V92" s="47"/>
      <c r="X92" s="47"/>
      <c r="Z92" s="47"/>
      <c r="AB92" s="47"/>
      <c r="AK92" s="115"/>
      <c r="AL92" s="38"/>
    </row>
    <row r="93" spans="11:38" ht="14.25" customHeight="1">
      <c r="K93" s="37"/>
      <c r="T93" s="47"/>
      <c r="V93" s="47"/>
      <c r="X93" s="47"/>
      <c r="Z93" s="47"/>
      <c r="AB93" s="47"/>
      <c r="AK93" s="115"/>
      <c r="AL93" s="38"/>
    </row>
    <row r="94" spans="11:38" ht="14.25" customHeight="1">
      <c r="K94" s="37"/>
      <c r="T94" s="47"/>
      <c r="V94" s="47"/>
      <c r="X94" s="47"/>
      <c r="Z94" s="47"/>
      <c r="AB94" s="47"/>
      <c r="AK94" s="115"/>
      <c r="AL94" s="38"/>
    </row>
    <row r="95" spans="11:38" ht="14.25" customHeight="1">
      <c r="K95" s="37"/>
      <c r="T95" s="47"/>
      <c r="V95" s="47"/>
      <c r="X95" s="47"/>
      <c r="Z95" s="47"/>
      <c r="AB95" s="47"/>
      <c r="AK95" s="115"/>
      <c r="AL95" s="38"/>
    </row>
    <row r="96" spans="11:38" ht="14.25" customHeight="1">
      <c r="K96" s="37"/>
      <c r="T96" s="47"/>
      <c r="V96" s="47"/>
      <c r="X96" s="47"/>
      <c r="Z96" s="47"/>
      <c r="AB96" s="47"/>
      <c r="AK96" s="115"/>
      <c r="AL96" s="38"/>
    </row>
    <row r="97" spans="11:38" ht="14.25" customHeight="1">
      <c r="K97" s="37"/>
      <c r="T97" s="47"/>
      <c r="V97" s="47"/>
      <c r="X97" s="47"/>
      <c r="Z97" s="47"/>
      <c r="AB97" s="47"/>
      <c r="AK97" s="115"/>
      <c r="AL97" s="38"/>
    </row>
    <row r="98" spans="11:38" ht="14.25" customHeight="1">
      <c r="K98" s="37"/>
      <c r="T98" s="47"/>
      <c r="V98" s="47"/>
      <c r="X98" s="47"/>
      <c r="Z98" s="47"/>
      <c r="AB98" s="47"/>
      <c r="AK98" s="115"/>
      <c r="AL98" s="38"/>
    </row>
    <row r="99" spans="11:38" ht="14.25" customHeight="1">
      <c r="K99" s="37"/>
      <c r="T99" s="47"/>
      <c r="V99" s="47"/>
      <c r="X99" s="47"/>
      <c r="Z99" s="47"/>
      <c r="AB99" s="47"/>
      <c r="AK99" s="115"/>
      <c r="AL99" s="38"/>
    </row>
    <row r="100" spans="11:38" ht="14.25" customHeight="1">
      <c r="K100" s="37"/>
      <c r="T100" s="47"/>
      <c r="V100" s="47"/>
      <c r="X100" s="47"/>
      <c r="Z100" s="47"/>
      <c r="AB100" s="47"/>
      <c r="AK100" s="115"/>
      <c r="AL100" s="38"/>
    </row>
    <row r="101" spans="11:38" ht="14.25" customHeight="1">
      <c r="K101" s="37"/>
      <c r="T101" s="47"/>
      <c r="V101" s="47"/>
      <c r="X101" s="47"/>
      <c r="Z101" s="47"/>
      <c r="AB101" s="47"/>
      <c r="AK101" s="115"/>
      <c r="AL101" s="38"/>
    </row>
    <row r="102" spans="11:38" ht="14.25" customHeight="1">
      <c r="K102" s="37"/>
      <c r="T102" s="47"/>
      <c r="V102" s="47"/>
      <c r="X102" s="47"/>
      <c r="Z102" s="47"/>
      <c r="AB102" s="47"/>
      <c r="AK102" s="115"/>
      <c r="AL102" s="38"/>
    </row>
    <row r="103" spans="11:38" ht="14.25" customHeight="1">
      <c r="K103" s="37"/>
      <c r="T103" s="47"/>
      <c r="V103" s="47"/>
      <c r="X103" s="47"/>
      <c r="Z103" s="47"/>
      <c r="AB103" s="47"/>
      <c r="AK103" s="115"/>
      <c r="AL103" s="38"/>
    </row>
    <row r="104" spans="11:38" ht="14.25" customHeight="1">
      <c r="K104" s="37"/>
      <c r="T104" s="47"/>
      <c r="V104" s="47"/>
      <c r="X104" s="47"/>
      <c r="Z104" s="47"/>
      <c r="AB104" s="47"/>
      <c r="AK104" s="115"/>
      <c r="AL104" s="38"/>
    </row>
    <row r="105" spans="11:38" ht="14.25" customHeight="1">
      <c r="K105" s="37"/>
      <c r="T105" s="47"/>
      <c r="V105" s="47"/>
      <c r="X105" s="47"/>
      <c r="Z105" s="47"/>
      <c r="AB105" s="47"/>
      <c r="AK105" s="115"/>
      <c r="AL105" s="38"/>
    </row>
    <row r="106" spans="11:38" ht="14.25" customHeight="1">
      <c r="K106" s="37"/>
      <c r="T106" s="47"/>
      <c r="V106" s="47"/>
      <c r="X106" s="47"/>
      <c r="Z106" s="47"/>
      <c r="AB106" s="47"/>
      <c r="AK106" s="115"/>
      <c r="AL106" s="38"/>
    </row>
    <row r="107" spans="11:38" ht="14.25" customHeight="1">
      <c r="K107" s="37"/>
      <c r="T107" s="47"/>
      <c r="V107" s="47"/>
      <c r="X107" s="47"/>
      <c r="Z107" s="47"/>
      <c r="AB107" s="47"/>
      <c r="AK107" s="115"/>
      <c r="AL107" s="38"/>
    </row>
    <row r="108" spans="11:38" ht="14.25" customHeight="1">
      <c r="K108" s="37"/>
      <c r="T108" s="47"/>
      <c r="V108" s="47"/>
      <c r="X108" s="47"/>
      <c r="Z108" s="47"/>
      <c r="AB108" s="47"/>
      <c r="AK108" s="115"/>
      <c r="AL108" s="38"/>
    </row>
    <row r="109" spans="11:38" ht="14.25" customHeight="1">
      <c r="K109" s="37"/>
      <c r="T109" s="47"/>
      <c r="V109" s="47"/>
      <c r="X109" s="47"/>
      <c r="Z109" s="47"/>
      <c r="AB109" s="47"/>
      <c r="AK109" s="115"/>
      <c r="AL109" s="38"/>
    </row>
    <row r="110" spans="11:38" ht="14.25" customHeight="1">
      <c r="K110" s="37"/>
      <c r="T110" s="47"/>
      <c r="V110" s="47"/>
      <c r="X110" s="47"/>
      <c r="Z110" s="47"/>
      <c r="AB110" s="47"/>
      <c r="AK110" s="115"/>
      <c r="AL110" s="38"/>
    </row>
    <row r="111" spans="11:38" ht="14.25" customHeight="1">
      <c r="K111" s="37"/>
      <c r="T111" s="47"/>
      <c r="V111" s="47"/>
      <c r="X111" s="47"/>
      <c r="Z111" s="47"/>
      <c r="AB111" s="47"/>
      <c r="AK111" s="115"/>
      <c r="AL111" s="38"/>
    </row>
    <row r="112" spans="11:38" ht="14.25" customHeight="1">
      <c r="K112" s="37"/>
      <c r="T112" s="47"/>
      <c r="V112" s="47"/>
      <c r="X112" s="47"/>
      <c r="Z112" s="47"/>
      <c r="AB112" s="47"/>
      <c r="AK112" s="115"/>
      <c r="AL112" s="38"/>
    </row>
    <row r="113" spans="11:38" ht="14.25" customHeight="1">
      <c r="K113" s="37"/>
      <c r="T113" s="47"/>
      <c r="V113" s="47"/>
      <c r="X113" s="47"/>
      <c r="Z113" s="47"/>
      <c r="AB113" s="47"/>
      <c r="AK113" s="115"/>
      <c r="AL113" s="38"/>
    </row>
    <row r="114" spans="11:38" ht="14.25" customHeight="1">
      <c r="K114" s="37"/>
      <c r="T114" s="47"/>
      <c r="V114" s="47"/>
      <c r="X114" s="47"/>
      <c r="Z114" s="47"/>
      <c r="AB114" s="47"/>
      <c r="AK114" s="115"/>
      <c r="AL114" s="38"/>
    </row>
    <row r="115" spans="11:38" ht="14.25" customHeight="1">
      <c r="K115" s="37"/>
      <c r="T115" s="47"/>
      <c r="V115" s="47"/>
      <c r="X115" s="47"/>
      <c r="Z115" s="47"/>
      <c r="AB115" s="47"/>
      <c r="AK115" s="115"/>
      <c r="AL115" s="38"/>
    </row>
    <row r="116" spans="11:38" ht="14.25" customHeight="1">
      <c r="K116" s="37"/>
      <c r="T116" s="47"/>
      <c r="V116" s="47"/>
      <c r="X116" s="47"/>
      <c r="Z116" s="47"/>
      <c r="AB116" s="47"/>
      <c r="AK116" s="115"/>
      <c r="AL116" s="38"/>
    </row>
    <row r="117" spans="11:38" ht="14.25" customHeight="1">
      <c r="K117" s="37"/>
      <c r="T117" s="47"/>
      <c r="V117" s="47"/>
      <c r="X117" s="47"/>
      <c r="Z117" s="47"/>
      <c r="AB117" s="47"/>
      <c r="AK117" s="115"/>
      <c r="AL117" s="38"/>
    </row>
    <row r="118" spans="11:38" ht="14.25" customHeight="1">
      <c r="K118" s="37"/>
      <c r="T118" s="47"/>
      <c r="V118" s="47"/>
      <c r="X118" s="47"/>
      <c r="Z118" s="47"/>
      <c r="AB118" s="47"/>
      <c r="AK118" s="115"/>
      <c r="AL118" s="38"/>
    </row>
    <row r="119" spans="11:38" ht="14.25" customHeight="1">
      <c r="K119" s="37"/>
      <c r="T119" s="47"/>
      <c r="V119" s="47"/>
      <c r="X119" s="47"/>
      <c r="Z119" s="47"/>
      <c r="AB119" s="47"/>
      <c r="AK119" s="115"/>
      <c r="AL119" s="38"/>
    </row>
    <row r="120" spans="11:38" ht="14.25" customHeight="1">
      <c r="K120" s="37"/>
      <c r="T120" s="47"/>
      <c r="V120" s="47"/>
      <c r="X120" s="47"/>
      <c r="Z120" s="47"/>
      <c r="AB120" s="47"/>
      <c r="AK120" s="115"/>
      <c r="AL120" s="38"/>
    </row>
    <row r="121" spans="11:38" ht="14.25" customHeight="1">
      <c r="K121" s="37"/>
      <c r="T121" s="47"/>
      <c r="V121" s="47"/>
      <c r="X121" s="47"/>
      <c r="Z121" s="47"/>
      <c r="AB121" s="47"/>
      <c r="AK121" s="115"/>
      <c r="AL121" s="38"/>
    </row>
    <row r="122" spans="11:38" ht="14.25" customHeight="1">
      <c r="K122" s="37"/>
      <c r="T122" s="47"/>
      <c r="V122" s="47"/>
      <c r="X122" s="47"/>
      <c r="Z122" s="47"/>
      <c r="AB122" s="47"/>
      <c r="AK122" s="115"/>
      <c r="AL122" s="38"/>
    </row>
    <row r="123" spans="11:38" ht="14.25" customHeight="1">
      <c r="K123" s="37"/>
      <c r="T123" s="47"/>
      <c r="V123" s="47"/>
      <c r="X123" s="47"/>
      <c r="Z123" s="47"/>
      <c r="AB123" s="47"/>
      <c r="AK123" s="115"/>
      <c r="AL123" s="38"/>
    </row>
    <row r="124" spans="11:38" ht="14.25" customHeight="1">
      <c r="K124" s="37"/>
      <c r="T124" s="47"/>
      <c r="V124" s="47"/>
      <c r="X124" s="47"/>
      <c r="Z124" s="47"/>
      <c r="AB124" s="47"/>
      <c r="AK124" s="115"/>
      <c r="AL124" s="38"/>
    </row>
    <row r="125" spans="11:38" ht="14.25" customHeight="1">
      <c r="K125" s="37"/>
      <c r="T125" s="47"/>
      <c r="V125" s="47"/>
      <c r="X125" s="47"/>
      <c r="Z125" s="47"/>
      <c r="AB125" s="47"/>
      <c r="AK125" s="115"/>
      <c r="AL125" s="38"/>
    </row>
    <row r="126" spans="11:38" ht="14.25" customHeight="1">
      <c r="K126" s="37"/>
      <c r="T126" s="47"/>
      <c r="V126" s="47"/>
      <c r="X126" s="47"/>
      <c r="Z126" s="47"/>
      <c r="AB126" s="47"/>
      <c r="AK126" s="115"/>
      <c r="AL126" s="38"/>
    </row>
    <row r="127" spans="11:38" ht="14.25" customHeight="1">
      <c r="K127" s="37"/>
      <c r="T127" s="47"/>
      <c r="V127" s="47"/>
      <c r="X127" s="47"/>
      <c r="Z127" s="47"/>
      <c r="AB127" s="47"/>
      <c r="AK127" s="115"/>
      <c r="AL127" s="38"/>
    </row>
    <row r="128" spans="11:38" ht="14.25" customHeight="1">
      <c r="K128" s="37"/>
      <c r="T128" s="47"/>
      <c r="V128" s="47"/>
      <c r="X128" s="47"/>
      <c r="Z128" s="47"/>
      <c r="AB128" s="47"/>
      <c r="AK128" s="115"/>
      <c r="AL128" s="38"/>
    </row>
    <row r="129" spans="11:38" ht="14.25" customHeight="1">
      <c r="K129" s="37"/>
      <c r="T129" s="47"/>
      <c r="V129" s="47"/>
      <c r="X129" s="47"/>
      <c r="Z129" s="47"/>
      <c r="AB129" s="47"/>
      <c r="AK129" s="115"/>
      <c r="AL129" s="38"/>
    </row>
    <row r="130" spans="11:38" ht="14.25" customHeight="1">
      <c r="K130" s="37"/>
      <c r="T130" s="47"/>
      <c r="V130" s="47"/>
      <c r="X130" s="47"/>
      <c r="Z130" s="47"/>
      <c r="AB130" s="47"/>
      <c r="AK130" s="115"/>
      <c r="AL130" s="38"/>
    </row>
    <row r="131" spans="11:38" ht="14.25" customHeight="1">
      <c r="K131" s="37"/>
      <c r="T131" s="47"/>
      <c r="V131" s="47"/>
      <c r="X131" s="47"/>
      <c r="Z131" s="47"/>
      <c r="AB131" s="47"/>
      <c r="AK131" s="115"/>
      <c r="AL131" s="38"/>
    </row>
    <row r="132" spans="11:38" ht="14.25" customHeight="1">
      <c r="K132" s="37"/>
      <c r="T132" s="47"/>
      <c r="V132" s="47"/>
      <c r="X132" s="47"/>
      <c r="Z132" s="47"/>
      <c r="AB132" s="47"/>
      <c r="AK132" s="115"/>
      <c r="AL132" s="38"/>
    </row>
    <row r="133" spans="11:38" ht="14.25" customHeight="1">
      <c r="K133" s="37"/>
      <c r="T133" s="47"/>
      <c r="V133" s="47"/>
      <c r="X133" s="47"/>
      <c r="Z133" s="47"/>
      <c r="AB133" s="47"/>
      <c r="AK133" s="115"/>
      <c r="AL133" s="38"/>
    </row>
    <row r="134" spans="11:38" ht="14.25" customHeight="1">
      <c r="K134" s="37"/>
      <c r="T134" s="47"/>
      <c r="V134" s="47"/>
      <c r="X134" s="47"/>
      <c r="Z134" s="47"/>
      <c r="AB134" s="47"/>
      <c r="AK134" s="115"/>
      <c r="AL134" s="38"/>
    </row>
    <row r="135" spans="11:38" ht="14.25" customHeight="1">
      <c r="K135" s="37"/>
      <c r="T135" s="47"/>
      <c r="V135" s="47"/>
      <c r="X135" s="47"/>
      <c r="Z135" s="47"/>
      <c r="AB135" s="47"/>
      <c r="AK135" s="115"/>
      <c r="AL135" s="38"/>
    </row>
    <row r="136" spans="11:38" ht="14.25" customHeight="1">
      <c r="K136" s="37"/>
      <c r="T136" s="47"/>
      <c r="V136" s="47"/>
      <c r="X136" s="47"/>
      <c r="Z136" s="47"/>
      <c r="AB136" s="47"/>
      <c r="AK136" s="115"/>
      <c r="AL136" s="38"/>
    </row>
    <row r="137" spans="11:38" ht="14.25" customHeight="1">
      <c r="K137" s="37"/>
      <c r="T137" s="47"/>
      <c r="V137" s="47"/>
      <c r="X137" s="47"/>
      <c r="Z137" s="47"/>
      <c r="AB137" s="47"/>
      <c r="AK137" s="115"/>
      <c r="AL137" s="38"/>
    </row>
    <row r="138" spans="11:38" ht="14.25" customHeight="1">
      <c r="K138" s="37"/>
      <c r="T138" s="47"/>
      <c r="V138" s="47"/>
      <c r="X138" s="47"/>
      <c r="Z138" s="47"/>
      <c r="AB138" s="47"/>
      <c r="AK138" s="115"/>
      <c r="AL138" s="38"/>
    </row>
    <row r="139" spans="11:38" ht="14.25" customHeight="1">
      <c r="K139" s="37"/>
      <c r="T139" s="47"/>
      <c r="V139" s="47"/>
      <c r="X139" s="47"/>
      <c r="Z139" s="47"/>
      <c r="AB139" s="47"/>
      <c r="AK139" s="115"/>
      <c r="AL139" s="38"/>
    </row>
    <row r="140" spans="11:38" ht="14.25" customHeight="1">
      <c r="K140" s="37"/>
      <c r="T140" s="47"/>
      <c r="V140" s="47"/>
      <c r="X140" s="47"/>
      <c r="Z140" s="47"/>
      <c r="AB140" s="47"/>
      <c r="AK140" s="115"/>
      <c r="AL140" s="38"/>
    </row>
    <row r="141" spans="11:38" ht="14.25" customHeight="1">
      <c r="K141" s="37"/>
      <c r="T141" s="47"/>
      <c r="V141" s="47"/>
      <c r="X141" s="47"/>
      <c r="Z141" s="47"/>
      <c r="AB141" s="47"/>
      <c r="AK141" s="115"/>
      <c r="AL141" s="38"/>
    </row>
    <row r="142" spans="11:38" ht="14.25" customHeight="1">
      <c r="K142" s="37"/>
      <c r="T142" s="47"/>
      <c r="V142" s="47"/>
      <c r="X142" s="47"/>
      <c r="Z142" s="47"/>
      <c r="AB142" s="47"/>
      <c r="AK142" s="115"/>
      <c r="AL142" s="38"/>
    </row>
    <row r="143" spans="11:38" ht="14.25" customHeight="1">
      <c r="K143" s="37"/>
      <c r="T143" s="47"/>
      <c r="V143" s="47"/>
      <c r="X143" s="47"/>
      <c r="Z143" s="47"/>
      <c r="AB143" s="47"/>
      <c r="AK143" s="115"/>
      <c r="AL143" s="38"/>
    </row>
    <row r="144" spans="11:38" ht="14.25" customHeight="1">
      <c r="K144" s="37"/>
      <c r="T144" s="47"/>
      <c r="V144" s="47"/>
      <c r="X144" s="47"/>
      <c r="Z144" s="47"/>
      <c r="AB144" s="47"/>
      <c r="AK144" s="115"/>
      <c r="AL144" s="38"/>
    </row>
    <row r="145" spans="11:38" ht="14.25" customHeight="1">
      <c r="K145" s="37"/>
      <c r="T145" s="47"/>
      <c r="V145" s="47"/>
      <c r="X145" s="47"/>
      <c r="Z145" s="47"/>
      <c r="AB145" s="47"/>
      <c r="AK145" s="115"/>
      <c r="AL145" s="38"/>
    </row>
    <row r="146" spans="11:38" ht="14.25" customHeight="1">
      <c r="K146" s="37"/>
      <c r="T146" s="47"/>
      <c r="V146" s="47"/>
      <c r="X146" s="47"/>
      <c r="Z146" s="47"/>
      <c r="AB146" s="47"/>
      <c r="AK146" s="115"/>
      <c r="AL146" s="38"/>
    </row>
    <row r="147" spans="11:38" ht="14.25" customHeight="1">
      <c r="K147" s="37"/>
      <c r="T147" s="47"/>
      <c r="V147" s="47"/>
      <c r="X147" s="47"/>
      <c r="Z147" s="47"/>
      <c r="AB147" s="47"/>
      <c r="AK147" s="115"/>
      <c r="AL147" s="38"/>
    </row>
    <row r="148" spans="11:38" ht="14.25" customHeight="1">
      <c r="K148" s="37"/>
      <c r="T148" s="47"/>
      <c r="V148" s="47"/>
      <c r="X148" s="47"/>
      <c r="Z148" s="47"/>
      <c r="AB148" s="47"/>
      <c r="AK148" s="115"/>
      <c r="AL148" s="38"/>
    </row>
    <row r="149" spans="11:38" ht="14.25" customHeight="1">
      <c r="K149" s="37"/>
      <c r="T149" s="47"/>
      <c r="V149" s="47"/>
      <c r="X149" s="47"/>
      <c r="Z149" s="47"/>
      <c r="AB149" s="47"/>
      <c r="AK149" s="115"/>
      <c r="AL149" s="38"/>
    </row>
    <row r="150" spans="11:38" ht="14.25" customHeight="1">
      <c r="K150" s="37"/>
      <c r="T150" s="47"/>
      <c r="V150" s="47"/>
      <c r="X150" s="47"/>
      <c r="Z150" s="47"/>
      <c r="AB150" s="47"/>
      <c r="AK150" s="115"/>
      <c r="AL150" s="38"/>
    </row>
    <row r="151" spans="11:38" ht="14.25" customHeight="1">
      <c r="K151" s="37"/>
      <c r="T151" s="47"/>
      <c r="V151" s="47"/>
      <c r="X151" s="47"/>
      <c r="Z151" s="47"/>
      <c r="AB151" s="47"/>
      <c r="AK151" s="115"/>
      <c r="AL151" s="38"/>
    </row>
    <row r="152" spans="11:38" ht="14.25" customHeight="1">
      <c r="K152" s="37"/>
      <c r="T152" s="47"/>
      <c r="V152" s="47"/>
      <c r="X152" s="47"/>
      <c r="Z152" s="47"/>
      <c r="AB152" s="47"/>
      <c r="AK152" s="115"/>
      <c r="AL152" s="38"/>
    </row>
    <row r="153" spans="11:38" ht="14.25" customHeight="1">
      <c r="K153" s="37"/>
      <c r="T153" s="47"/>
      <c r="V153" s="47"/>
      <c r="X153" s="47"/>
      <c r="Z153" s="47"/>
      <c r="AB153" s="47"/>
      <c r="AK153" s="115"/>
      <c r="AL153" s="38"/>
    </row>
    <row r="154" spans="11:38" ht="14.25" customHeight="1">
      <c r="K154" s="37"/>
      <c r="T154" s="47"/>
      <c r="V154" s="47"/>
      <c r="X154" s="47"/>
      <c r="Z154" s="47"/>
      <c r="AB154" s="47"/>
      <c r="AK154" s="115"/>
      <c r="AL154" s="38"/>
    </row>
    <row r="155" spans="11:38" ht="14.25" customHeight="1">
      <c r="K155" s="37"/>
      <c r="T155" s="47"/>
      <c r="V155" s="47"/>
      <c r="X155" s="47"/>
      <c r="Z155" s="47"/>
      <c r="AB155" s="47"/>
      <c r="AK155" s="115"/>
      <c r="AL155" s="38"/>
    </row>
    <row r="156" spans="11:38" ht="14.25" customHeight="1">
      <c r="K156" s="37"/>
      <c r="T156" s="47"/>
      <c r="V156" s="47"/>
      <c r="X156" s="47"/>
      <c r="Z156" s="47"/>
      <c r="AB156" s="47"/>
      <c r="AK156" s="115"/>
      <c r="AL156" s="38"/>
    </row>
    <row r="157" spans="11:38" ht="14.25" customHeight="1">
      <c r="K157" s="37"/>
      <c r="T157" s="47"/>
      <c r="V157" s="47"/>
      <c r="X157" s="47"/>
      <c r="Z157" s="47"/>
      <c r="AB157" s="47"/>
      <c r="AK157" s="115"/>
      <c r="AL157" s="38"/>
    </row>
    <row r="158" spans="11:38" ht="14.25" customHeight="1">
      <c r="K158" s="37"/>
      <c r="T158" s="47"/>
      <c r="V158" s="47"/>
      <c r="X158" s="47"/>
      <c r="Z158" s="47"/>
      <c r="AB158" s="47"/>
      <c r="AK158" s="115"/>
      <c r="AL158" s="38"/>
    </row>
    <row r="159" spans="11:38" ht="14.25" customHeight="1">
      <c r="K159" s="37"/>
      <c r="T159" s="47"/>
      <c r="V159" s="47"/>
      <c r="X159" s="47"/>
      <c r="Z159" s="47"/>
      <c r="AB159" s="47"/>
      <c r="AK159" s="115"/>
      <c r="AL159" s="38"/>
    </row>
    <row r="160" spans="11:38" ht="14.25" customHeight="1">
      <c r="K160" s="37"/>
      <c r="T160" s="47"/>
      <c r="V160" s="47"/>
      <c r="X160" s="47"/>
      <c r="Z160" s="47"/>
      <c r="AB160" s="47"/>
      <c r="AK160" s="115"/>
      <c r="AL160" s="38"/>
    </row>
    <row r="161" spans="11:38" ht="14.25" customHeight="1">
      <c r="K161" s="37"/>
      <c r="T161" s="47"/>
      <c r="V161" s="47"/>
      <c r="X161" s="47"/>
      <c r="Z161" s="47"/>
      <c r="AB161" s="47"/>
      <c r="AK161" s="115"/>
      <c r="AL161" s="38"/>
    </row>
    <row r="162" spans="11:38" ht="14.25" customHeight="1">
      <c r="K162" s="37"/>
      <c r="T162" s="47"/>
      <c r="V162" s="47"/>
      <c r="X162" s="47"/>
      <c r="Z162" s="47"/>
      <c r="AB162" s="47"/>
      <c r="AK162" s="115"/>
      <c r="AL162" s="38"/>
    </row>
    <row r="163" spans="11:38" ht="14.25" customHeight="1">
      <c r="K163" s="37"/>
      <c r="T163" s="47"/>
      <c r="V163" s="47"/>
      <c r="X163" s="47"/>
      <c r="Z163" s="47"/>
      <c r="AB163" s="47"/>
      <c r="AK163" s="115"/>
      <c r="AL163" s="38"/>
    </row>
    <row r="164" spans="11:38" ht="14.25" customHeight="1">
      <c r="K164" s="37"/>
      <c r="T164" s="47"/>
      <c r="V164" s="47"/>
      <c r="X164" s="47"/>
      <c r="Z164" s="47"/>
      <c r="AB164" s="47"/>
      <c r="AK164" s="115"/>
      <c r="AL164" s="38"/>
    </row>
    <row r="165" spans="11:38" ht="14.25" customHeight="1">
      <c r="K165" s="37"/>
      <c r="T165" s="47"/>
      <c r="V165" s="47"/>
      <c r="X165" s="47"/>
      <c r="Z165" s="47"/>
      <c r="AB165" s="47"/>
      <c r="AK165" s="115"/>
      <c r="AL165" s="38"/>
    </row>
    <row r="166" spans="11:38" ht="14.25" customHeight="1">
      <c r="K166" s="37"/>
      <c r="T166" s="47"/>
      <c r="V166" s="47"/>
      <c r="X166" s="47"/>
      <c r="Z166" s="47"/>
      <c r="AB166" s="47"/>
      <c r="AK166" s="115"/>
      <c r="AL166" s="38"/>
    </row>
    <row r="167" spans="11:38" ht="14.25" customHeight="1">
      <c r="K167" s="37"/>
      <c r="T167" s="47"/>
      <c r="V167" s="47"/>
      <c r="X167" s="47"/>
      <c r="Z167" s="47"/>
      <c r="AB167" s="47"/>
      <c r="AK167" s="115"/>
      <c r="AL167" s="38"/>
    </row>
    <row r="168" spans="11:38" ht="14.25" customHeight="1">
      <c r="K168" s="37"/>
      <c r="T168" s="47"/>
      <c r="V168" s="47"/>
      <c r="X168" s="47"/>
      <c r="Z168" s="47"/>
      <c r="AB168" s="47"/>
      <c r="AK168" s="115"/>
      <c r="AL168" s="38"/>
    </row>
    <row r="169" spans="11:38" ht="14.25" customHeight="1">
      <c r="K169" s="37"/>
      <c r="T169" s="47"/>
      <c r="V169" s="47"/>
      <c r="X169" s="47"/>
      <c r="Z169" s="47"/>
      <c r="AB169" s="47"/>
      <c r="AK169" s="115"/>
      <c r="AL169" s="38"/>
    </row>
    <row r="170" spans="11:38" ht="14.25" customHeight="1">
      <c r="K170" s="37"/>
      <c r="T170" s="47"/>
      <c r="V170" s="47"/>
      <c r="X170" s="47"/>
      <c r="Z170" s="47"/>
      <c r="AB170" s="47"/>
      <c r="AK170" s="115"/>
      <c r="AL170" s="38"/>
    </row>
    <row r="171" spans="11:38" ht="14.25" customHeight="1">
      <c r="K171" s="37"/>
      <c r="T171" s="47"/>
      <c r="V171" s="47"/>
      <c r="X171" s="47"/>
      <c r="Z171" s="47"/>
      <c r="AB171" s="47"/>
      <c r="AK171" s="115"/>
      <c r="AL171" s="38"/>
    </row>
    <row r="172" spans="11:38" ht="14.25" customHeight="1">
      <c r="K172" s="37"/>
      <c r="T172" s="47"/>
      <c r="V172" s="47"/>
      <c r="X172" s="47"/>
      <c r="Z172" s="47"/>
      <c r="AB172" s="47"/>
      <c r="AK172" s="115"/>
      <c r="AL172" s="38"/>
    </row>
    <row r="173" spans="11:38" ht="14.25" customHeight="1">
      <c r="K173" s="37"/>
      <c r="T173" s="47"/>
      <c r="V173" s="47"/>
      <c r="X173" s="47"/>
      <c r="Z173" s="47"/>
      <c r="AB173" s="47"/>
      <c r="AK173" s="115"/>
      <c r="AL173" s="38"/>
    </row>
    <row r="174" spans="11:38" ht="14.25" customHeight="1">
      <c r="K174" s="37"/>
      <c r="T174" s="47"/>
      <c r="V174" s="47"/>
      <c r="X174" s="47"/>
      <c r="Z174" s="47"/>
      <c r="AB174" s="47"/>
      <c r="AK174" s="115"/>
      <c r="AL174" s="38"/>
    </row>
    <row r="175" spans="11:38" ht="14.25" customHeight="1">
      <c r="K175" s="37"/>
      <c r="T175" s="47"/>
      <c r="V175" s="47"/>
      <c r="X175" s="47"/>
      <c r="Z175" s="47"/>
      <c r="AB175" s="47"/>
      <c r="AK175" s="115"/>
      <c r="AL175" s="38"/>
    </row>
    <row r="176" spans="11:38" ht="14.25" customHeight="1">
      <c r="K176" s="37"/>
      <c r="T176" s="47"/>
      <c r="V176" s="47"/>
      <c r="X176" s="47"/>
      <c r="Z176" s="47"/>
      <c r="AB176" s="47"/>
      <c r="AK176" s="115"/>
      <c r="AL176" s="38"/>
    </row>
    <row r="177" spans="11:38" ht="14.25" customHeight="1">
      <c r="K177" s="37"/>
      <c r="T177" s="47"/>
      <c r="V177" s="47"/>
      <c r="X177" s="47"/>
      <c r="Z177" s="47"/>
      <c r="AB177" s="47"/>
      <c r="AK177" s="115"/>
      <c r="AL177" s="38"/>
    </row>
    <row r="178" spans="11:38" ht="14.25" customHeight="1">
      <c r="K178" s="37"/>
      <c r="T178" s="47"/>
      <c r="V178" s="47"/>
      <c r="X178" s="47"/>
      <c r="Z178" s="47"/>
      <c r="AB178" s="47"/>
      <c r="AK178" s="115"/>
      <c r="AL178" s="38"/>
    </row>
    <row r="179" spans="11:38" ht="14.25" customHeight="1">
      <c r="K179" s="37"/>
      <c r="T179" s="47"/>
      <c r="V179" s="47"/>
      <c r="X179" s="47"/>
      <c r="Z179" s="47"/>
      <c r="AB179" s="47"/>
      <c r="AK179" s="115"/>
      <c r="AL179" s="38"/>
    </row>
    <row r="180" spans="11:38" ht="14.25" customHeight="1">
      <c r="K180" s="37"/>
      <c r="T180" s="47"/>
      <c r="V180" s="47"/>
      <c r="X180" s="47"/>
      <c r="Z180" s="47"/>
      <c r="AB180" s="47"/>
      <c r="AK180" s="115"/>
      <c r="AL180" s="38"/>
    </row>
    <row r="181" spans="11:38" ht="14.25" customHeight="1">
      <c r="K181" s="37"/>
      <c r="T181" s="47"/>
      <c r="V181" s="47"/>
      <c r="X181" s="47"/>
      <c r="Z181" s="47"/>
      <c r="AB181" s="47"/>
      <c r="AK181" s="115"/>
      <c r="AL181" s="38"/>
    </row>
    <row r="182" spans="11:38" ht="14.25" customHeight="1">
      <c r="K182" s="37"/>
      <c r="T182" s="47"/>
      <c r="V182" s="47"/>
      <c r="X182" s="47"/>
      <c r="Z182" s="47"/>
      <c r="AB182" s="47"/>
      <c r="AK182" s="115"/>
      <c r="AL182" s="38"/>
    </row>
    <row r="183" spans="11:38" ht="14.25" customHeight="1">
      <c r="K183" s="37"/>
      <c r="T183" s="47"/>
      <c r="V183" s="47"/>
      <c r="X183" s="47"/>
      <c r="Z183" s="47"/>
      <c r="AB183" s="47"/>
      <c r="AK183" s="115"/>
      <c r="AL183" s="38"/>
    </row>
    <row r="184" spans="11:38" ht="14.25" customHeight="1">
      <c r="K184" s="37"/>
      <c r="T184" s="47"/>
      <c r="V184" s="47"/>
      <c r="X184" s="47"/>
      <c r="Z184" s="47"/>
      <c r="AB184" s="47"/>
      <c r="AK184" s="115"/>
      <c r="AL184" s="38"/>
    </row>
    <row r="185" spans="11:38" ht="14.25" customHeight="1">
      <c r="K185" s="37"/>
      <c r="T185" s="47"/>
      <c r="V185" s="47"/>
      <c r="X185" s="47"/>
      <c r="Z185" s="47"/>
      <c r="AB185" s="47"/>
      <c r="AK185" s="115"/>
      <c r="AL185" s="38"/>
    </row>
    <row r="186" spans="11:38" ht="14.25" customHeight="1">
      <c r="K186" s="37"/>
      <c r="T186" s="47"/>
      <c r="V186" s="47"/>
      <c r="X186" s="47"/>
      <c r="Z186" s="47"/>
      <c r="AB186" s="47"/>
      <c r="AK186" s="115"/>
      <c r="AL186" s="38"/>
    </row>
    <row r="187" spans="11:38" ht="14.25" customHeight="1">
      <c r="K187" s="37"/>
      <c r="T187" s="47"/>
      <c r="V187" s="47"/>
      <c r="X187" s="47"/>
      <c r="Z187" s="47"/>
      <c r="AB187" s="47"/>
      <c r="AK187" s="115"/>
      <c r="AL187" s="38"/>
    </row>
    <row r="188" spans="11:38" ht="14.25" customHeight="1">
      <c r="K188" s="37"/>
      <c r="T188" s="47"/>
      <c r="V188" s="47"/>
      <c r="X188" s="47"/>
      <c r="Z188" s="47"/>
      <c r="AB188" s="47"/>
      <c r="AK188" s="115"/>
      <c r="AL188" s="38"/>
    </row>
    <row r="189" spans="11:38" ht="14.25" customHeight="1">
      <c r="K189" s="37"/>
      <c r="T189" s="47"/>
      <c r="V189" s="47"/>
      <c r="X189" s="47"/>
      <c r="Z189" s="47"/>
      <c r="AB189" s="47"/>
      <c r="AK189" s="115"/>
      <c r="AL189" s="38"/>
    </row>
    <row r="190" spans="11:38" ht="14.25" customHeight="1">
      <c r="K190" s="37"/>
      <c r="T190" s="47"/>
      <c r="V190" s="47"/>
      <c r="X190" s="47"/>
      <c r="Z190" s="47"/>
      <c r="AB190" s="47"/>
      <c r="AK190" s="115"/>
      <c r="AL190" s="38"/>
    </row>
    <row r="191" spans="11:38" ht="14.25" customHeight="1">
      <c r="K191" s="37"/>
      <c r="T191" s="47"/>
      <c r="V191" s="47"/>
      <c r="X191" s="47"/>
      <c r="Z191" s="47"/>
      <c r="AB191" s="47"/>
      <c r="AK191" s="115"/>
      <c r="AL191" s="38"/>
    </row>
    <row r="192" spans="11:38" ht="14.25" customHeight="1">
      <c r="K192" s="37"/>
      <c r="T192" s="47"/>
      <c r="V192" s="47"/>
      <c r="X192" s="47"/>
      <c r="Z192" s="47"/>
      <c r="AB192" s="47"/>
      <c r="AK192" s="115"/>
      <c r="AL192" s="38"/>
    </row>
    <row r="193" spans="11:38" ht="14.25" customHeight="1">
      <c r="K193" s="37"/>
      <c r="T193" s="47"/>
      <c r="V193" s="47"/>
      <c r="X193" s="47"/>
      <c r="Z193" s="47"/>
      <c r="AB193" s="47"/>
      <c r="AK193" s="115"/>
      <c r="AL193" s="38"/>
    </row>
    <row r="194" spans="11:38" ht="14.25" customHeight="1">
      <c r="K194" s="37"/>
      <c r="T194" s="47"/>
      <c r="V194" s="47"/>
      <c r="X194" s="47"/>
      <c r="Z194" s="47"/>
      <c r="AB194" s="47"/>
      <c r="AK194" s="115"/>
      <c r="AL194" s="38"/>
    </row>
    <row r="195" spans="11:38" ht="14.25" customHeight="1">
      <c r="K195" s="37"/>
      <c r="T195" s="47"/>
      <c r="V195" s="47"/>
      <c r="X195" s="47"/>
      <c r="Z195" s="47"/>
      <c r="AB195" s="47"/>
      <c r="AK195" s="115"/>
      <c r="AL195" s="38"/>
    </row>
    <row r="196" spans="11:38" ht="14.25" customHeight="1">
      <c r="K196" s="37"/>
      <c r="T196" s="47"/>
      <c r="V196" s="47"/>
      <c r="X196" s="47"/>
      <c r="Z196" s="47"/>
      <c r="AB196" s="47"/>
      <c r="AK196" s="115"/>
      <c r="AL196" s="38"/>
    </row>
    <row r="197" spans="11:38" ht="14.25" customHeight="1">
      <c r="K197" s="37"/>
      <c r="T197" s="47"/>
      <c r="V197" s="47"/>
      <c r="X197" s="47"/>
      <c r="Z197" s="47"/>
      <c r="AB197" s="47"/>
      <c r="AK197" s="115"/>
      <c r="AL197" s="38"/>
    </row>
    <row r="198" spans="11:38" ht="14.25" customHeight="1">
      <c r="K198" s="37"/>
      <c r="T198" s="47"/>
      <c r="V198" s="47"/>
      <c r="X198" s="47"/>
      <c r="Z198" s="47"/>
      <c r="AB198" s="47"/>
      <c r="AK198" s="115"/>
      <c r="AL198" s="38"/>
    </row>
    <row r="199" spans="11:38" ht="14.25" customHeight="1">
      <c r="K199" s="37"/>
      <c r="T199" s="47"/>
      <c r="V199" s="47"/>
      <c r="X199" s="47"/>
      <c r="Z199" s="47"/>
      <c r="AB199" s="47"/>
      <c r="AK199" s="115"/>
      <c r="AL199" s="38"/>
    </row>
    <row r="200" spans="11:38" ht="14.25" customHeight="1">
      <c r="K200" s="37"/>
      <c r="T200" s="47"/>
      <c r="V200" s="47"/>
      <c r="X200" s="47"/>
      <c r="Z200" s="47"/>
      <c r="AB200" s="47"/>
      <c r="AK200" s="115"/>
      <c r="AL200" s="38"/>
    </row>
    <row r="201" spans="11:38" ht="14.25" customHeight="1">
      <c r="K201" s="37"/>
      <c r="T201" s="47"/>
      <c r="V201" s="47"/>
      <c r="X201" s="47"/>
      <c r="Z201" s="47"/>
      <c r="AB201" s="47"/>
      <c r="AK201" s="115"/>
      <c r="AL201" s="38"/>
    </row>
    <row r="202" spans="11:38" ht="14.25" customHeight="1">
      <c r="K202" s="37"/>
      <c r="T202" s="47"/>
      <c r="V202" s="47"/>
      <c r="X202" s="47"/>
      <c r="Z202" s="47"/>
      <c r="AB202" s="47"/>
      <c r="AK202" s="115"/>
      <c r="AL202" s="38"/>
    </row>
    <row r="203" spans="11:38" ht="14.25" customHeight="1">
      <c r="K203" s="37"/>
      <c r="T203" s="47"/>
      <c r="V203" s="47"/>
      <c r="X203" s="47"/>
      <c r="Z203" s="47"/>
      <c r="AB203" s="47"/>
      <c r="AK203" s="115"/>
      <c r="AL203" s="38"/>
    </row>
    <row r="204" spans="11:38" ht="14.25" customHeight="1">
      <c r="K204" s="37"/>
      <c r="T204" s="47"/>
      <c r="V204" s="47"/>
      <c r="X204" s="47"/>
      <c r="Z204" s="47"/>
      <c r="AB204" s="47"/>
      <c r="AK204" s="115"/>
      <c r="AL204" s="38"/>
    </row>
    <row r="205" spans="11:38" ht="14.25" customHeight="1">
      <c r="K205" s="37"/>
      <c r="T205" s="47"/>
      <c r="V205" s="47"/>
      <c r="X205" s="47"/>
      <c r="Z205" s="47"/>
      <c r="AB205" s="47"/>
      <c r="AK205" s="115"/>
      <c r="AL205" s="38"/>
    </row>
    <row r="206" spans="11:38" ht="14.25" customHeight="1">
      <c r="K206" s="37"/>
      <c r="T206" s="47"/>
      <c r="V206" s="47"/>
      <c r="X206" s="47"/>
      <c r="Z206" s="47"/>
      <c r="AB206" s="47"/>
      <c r="AK206" s="115"/>
      <c r="AL206" s="38"/>
    </row>
    <row r="207" spans="11:38" ht="14.25" customHeight="1">
      <c r="K207" s="37"/>
      <c r="T207" s="47"/>
      <c r="V207" s="47"/>
      <c r="X207" s="47"/>
      <c r="Z207" s="47"/>
      <c r="AB207" s="47"/>
      <c r="AK207" s="115"/>
      <c r="AL207" s="38"/>
    </row>
    <row r="208" spans="11:38" ht="14.25" customHeight="1">
      <c r="K208" s="37"/>
      <c r="T208" s="47"/>
      <c r="V208" s="47"/>
      <c r="X208" s="47"/>
      <c r="Z208" s="47"/>
      <c r="AB208" s="47"/>
      <c r="AK208" s="115"/>
      <c r="AL208" s="38"/>
    </row>
    <row r="209" spans="11:38" ht="14.25" customHeight="1">
      <c r="K209" s="37"/>
      <c r="T209" s="47"/>
      <c r="V209" s="47"/>
      <c r="X209" s="47"/>
      <c r="Z209" s="47"/>
      <c r="AB209" s="47"/>
      <c r="AK209" s="115"/>
      <c r="AL209" s="38"/>
    </row>
    <row r="210" spans="11:38" ht="14.25" customHeight="1">
      <c r="K210" s="37"/>
      <c r="T210" s="47"/>
      <c r="V210" s="47"/>
      <c r="X210" s="47"/>
      <c r="Z210" s="47"/>
      <c r="AB210" s="47"/>
      <c r="AK210" s="115"/>
      <c r="AL210" s="38"/>
    </row>
    <row r="211" spans="11:38" ht="14.25" customHeight="1">
      <c r="K211" s="37"/>
      <c r="T211" s="47"/>
      <c r="V211" s="47"/>
      <c r="X211" s="47"/>
      <c r="Z211" s="47"/>
      <c r="AB211" s="47"/>
      <c r="AK211" s="115"/>
      <c r="AL211" s="38"/>
    </row>
    <row r="212" spans="11:38" ht="14.25" customHeight="1">
      <c r="K212" s="37"/>
      <c r="T212" s="47"/>
      <c r="V212" s="47"/>
      <c r="X212" s="47"/>
      <c r="Z212" s="47"/>
      <c r="AB212" s="47"/>
      <c r="AK212" s="115"/>
      <c r="AL212" s="38"/>
    </row>
    <row r="213" spans="11:38" ht="14.25" customHeight="1">
      <c r="K213" s="37"/>
      <c r="T213" s="47"/>
      <c r="V213" s="47"/>
      <c r="X213" s="47"/>
      <c r="Z213" s="47"/>
      <c r="AB213" s="47"/>
      <c r="AK213" s="115"/>
      <c r="AL213" s="38"/>
    </row>
    <row r="214" spans="11:38" ht="14.25" customHeight="1">
      <c r="K214" s="37"/>
      <c r="T214" s="47"/>
      <c r="V214" s="47"/>
      <c r="X214" s="47"/>
      <c r="Z214" s="47"/>
      <c r="AB214" s="47"/>
      <c r="AK214" s="115"/>
      <c r="AL214" s="38"/>
    </row>
    <row r="215" spans="11:38" ht="14.25" customHeight="1">
      <c r="K215" s="37"/>
      <c r="T215" s="47"/>
      <c r="V215" s="47"/>
      <c r="X215" s="47"/>
      <c r="Z215" s="47"/>
      <c r="AB215" s="47"/>
      <c r="AK215" s="115"/>
      <c r="AL215" s="38"/>
    </row>
    <row r="216" spans="11:38" ht="14.25" customHeight="1">
      <c r="K216" s="37"/>
      <c r="T216" s="47"/>
      <c r="V216" s="47"/>
      <c r="X216" s="47"/>
      <c r="Z216" s="47"/>
      <c r="AB216" s="47"/>
      <c r="AK216" s="115"/>
      <c r="AL216" s="38"/>
    </row>
    <row r="217" spans="11:38" ht="14.25" customHeight="1">
      <c r="K217" s="37"/>
      <c r="T217" s="47"/>
      <c r="V217" s="47"/>
      <c r="X217" s="47"/>
      <c r="Z217" s="47"/>
      <c r="AB217" s="47"/>
      <c r="AK217" s="115"/>
      <c r="AL217" s="38"/>
    </row>
    <row r="218" spans="11:38" ht="14.25" customHeight="1">
      <c r="K218" s="37"/>
      <c r="T218" s="47"/>
      <c r="V218" s="47"/>
      <c r="X218" s="47"/>
      <c r="Z218" s="47"/>
      <c r="AB218" s="47"/>
      <c r="AK218" s="115"/>
      <c r="AL218" s="38"/>
    </row>
    <row r="219" spans="11:38" ht="14.25" customHeight="1">
      <c r="K219" s="37"/>
      <c r="T219" s="47"/>
      <c r="V219" s="47"/>
      <c r="X219" s="47"/>
      <c r="Z219" s="47"/>
      <c r="AB219" s="47"/>
      <c r="AK219" s="115"/>
      <c r="AL219" s="38"/>
    </row>
    <row r="220" spans="11:38" ht="14.25" customHeight="1">
      <c r="K220" s="37"/>
      <c r="T220" s="47"/>
      <c r="V220" s="47"/>
      <c r="X220" s="47"/>
      <c r="Z220" s="47"/>
      <c r="AB220" s="47"/>
      <c r="AK220" s="115"/>
      <c r="AL220" s="38"/>
    </row>
    <row r="221" spans="11:38" ht="14.25" customHeight="1">
      <c r="K221" s="37"/>
      <c r="T221" s="47"/>
      <c r="V221" s="47"/>
      <c r="X221" s="47"/>
      <c r="Z221" s="47"/>
      <c r="AB221" s="47"/>
      <c r="AK221" s="115"/>
      <c r="AL221" s="38"/>
    </row>
    <row r="222" spans="11:38" ht="14.25" customHeight="1">
      <c r="K222" s="37"/>
      <c r="T222" s="47"/>
      <c r="V222" s="47"/>
      <c r="X222" s="47"/>
      <c r="Z222" s="47"/>
      <c r="AB222" s="47"/>
      <c r="AK222" s="115"/>
      <c r="AL222" s="38"/>
    </row>
    <row r="223" spans="11:38" ht="14.25" customHeight="1">
      <c r="K223" s="37"/>
      <c r="T223" s="47"/>
      <c r="V223" s="47"/>
      <c r="X223" s="47"/>
      <c r="Z223" s="47"/>
      <c r="AB223" s="47"/>
      <c r="AK223" s="115"/>
      <c r="AL223" s="38"/>
    </row>
    <row r="224" spans="11:38" ht="14.25" customHeight="1">
      <c r="K224" s="37"/>
      <c r="T224" s="47"/>
      <c r="V224" s="47"/>
      <c r="X224" s="47"/>
      <c r="Z224" s="47"/>
      <c r="AB224" s="47"/>
      <c r="AK224" s="115"/>
      <c r="AL224" s="38"/>
    </row>
    <row r="225" spans="11:38" ht="14.25" customHeight="1">
      <c r="K225" s="37"/>
      <c r="T225" s="47"/>
      <c r="V225" s="47"/>
      <c r="X225" s="47"/>
      <c r="Z225" s="47"/>
      <c r="AB225" s="47"/>
      <c r="AK225" s="115"/>
      <c r="AL225" s="38"/>
    </row>
    <row r="226" spans="11:38" ht="14.25" customHeight="1">
      <c r="K226" s="37"/>
      <c r="T226" s="47"/>
      <c r="V226" s="47"/>
      <c r="X226" s="47"/>
      <c r="Z226" s="47"/>
      <c r="AB226" s="47"/>
      <c r="AK226" s="115"/>
      <c r="AL226" s="38"/>
    </row>
    <row r="227" spans="11:38" ht="14.25" customHeight="1">
      <c r="K227" s="37"/>
      <c r="T227" s="47"/>
      <c r="V227" s="47"/>
      <c r="X227" s="47"/>
      <c r="Z227" s="47"/>
      <c r="AB227" s="47"/>
      <c r="AK227" s="115"/>
      <c r="AL227" s="38"/>
    </row>
    <row r="228" spans="11:38" ht="14.25" customHeight="1">
      <c r="K228" s="37"/>
      <c r="T228" s="47"/>
      <c r="V228" s="47"/>
      <c r="X228" s="47"/>
      <c r="Z228" s="47"/>
      <c r="AB228" s="47"/>
      <c r="AK228" s="115"/>
      <c r="AL228" s="38"/>
    </row>
    <row r="229" spans="11:38" ht="14.25" customHeight="1">
      <c r="K229" s="37"/>
      <c r="T229" s="47"/>
      <c r="V229" s="47"/>
      <c r="X229" s="47"/>
      <c r="Z229" s="47"/>
      <c r="AB229" s="47"/>
      <c r="AK229" s="115"/>
      <c r="AL229" s="38"/>
    </row>
    <row r="230" spans="11:38" ht="14.25" customHeight="1">
      <c r="K230" s="37"/>
      <c r="T230" s="47"/>
      <c r="V230" s="47"/>
      <c r="X230" s="47"/>
      <c r="Z230" s="47"/>
      <c r="AB230" s="47"/>
      <c r="AK230" s="115"/>
      <c r="AL230" s="38"/>
    </row>
    <row r="231" spans="11:38" ht="14.25" customHeight="1">
      <c r="K231" s="37"/>
      <c r="T231" s="47"/>
      <c r="V231" s="47"/>
      <c r="X231" s="47"/>
      <c r="Z231" s="47"/>
      <c r="AB231" s="47"/>
      <c r="AK231" s="115"/>
      <c r="AL231" s="38"/>
    </row>
    <row r="232" spans="11:38" ht="14.25" customHeight="1">
      <c r="K232" s="37"/>
      <c r="T232" s="47"/>
      <c r="V232" s="47"/>
      <c r="X232" s="47"/>
      <c r="Z232" s="47"/>
      <c r="AB232" s="47"/>
      <c r="AK232" s="115"/>
      <c r="AL232" s="38"/>
    </row>
    <row r="233" spans="11:38" ht="14.25" customHeight="1">
      <c r="K233" s="37"/>
      <c r="T233" s="47"/>
      <c r="V233" s="47"/>
      <c r="X233" s="47"/>
      <c r="Z233" s="47"/>
      <c r="AB233" s="47"/>
      <c r="AK233" s="115"/>
      <c r="AL233" s="38"/>
    </row>
    <row r="234" spans="11:38" ht="14.25" customHeight="1">
      <c r="K234" s="37"/>
      <c r="T234" s="47"/>
      <c r="V234" s="47"/>
      <c r="X234" s="47"/>
      <c r="Z234" s="47"/>
      <c r="AB234" s="47"/>
      <c r="AK234" s="115"/>
      <c r="AL234" s="38"/>
    </row>
    <row r="235" spans="11:38" ht="14.25" customHeight="1">
      <c r="K235" s="37"/>
      <c r="T235" s="47"/>
      <c r="V235" s="47"/>
      <c r="X235" s="47"/>
      <c r="Z235" s="47"/>
      <c r="AB235" s="47"/>
      <c r="AK235" s="115"/>
      <c r="AL235" s="38"/>
    </row>
    <row r="236" spans="11:38" ht="14.25" customHeight="1">
      <c r="K236" s="37"/>
      <c r="T236" s="47"/>
      <c r="V236" s="47"/>
      <c r="X236" s="47"/>
      <c r="Z236" s="47"/>
      <c r="AB236" s="47"/>
      <c r="AK236" s="115"/>
      <c r="AL236" s="38"/>
    </row>
    <row r="237" spans="11:38" ht="14.25" customHeight="1">
      <c r="K237" s="37"/>
      <c r="T237" s="47"/>
      <c r="V237" s="47"/>
      <c r="X237" s="47"/>
      <c r="Z237" s="47"/>
      <c r="AB237" s="47"/>
      <c r="AK237" s="115"/>
      <c r="AL237" s="38"/>
    </row>
    <row r="238" spans="11:38" ht="14.25" customHeight="1">
      <c r="K238" s="37"/>
      <c r="T238" s="47"/>
      <c r="V238" s="47"/>
      <c r="X238" s="47"/>
      <c r="Z238" s="47"/>
      <c r="AB238" s="47"/>
      <c r="AK238" s="115"/>
      <c r="AL238" s="38"/>
    </row>
    <row r="239" spans="11:38" ht="14.25" customHeight="1">
      <c r="K239" s="37"/>
      <c r="T239" s="47"/>
      <c r="V239" s="47"/>
      <c r="X239" s="47"/>
      <c r="Z239" s="47"/>
      <c r="AB239" s="47"/>
      <c r="AK239" s="115"/>
      <c r="AL239" s="38"/>
    </row>
    <row r="240" spans="11:38" ht="14.25" customHeight="1">
      <c r="K240" s="37"/>
      <c r="T240" s="47"/>
      <c r="V240" s="47"/>
      <c r="X240" s="47"/>
      <c r="Z240" s="47"/>
      <c r="AB240" s="47"/>
      <c r="AK240" s="115"/>
      <c r="AL240" s="38"/>
    </row>
    <row r="241" spans="11:38" ht="14.25" customHeight="1">
      <c r="K241" s="37"/>
      <c r="T241" s="47"/>
      <c r="V241" s="47"/>
      <c r="X241" s="47"/>
      <c r="Z241" s="47"/>
      <c r="AB241" s="47"/>
      <c r="AK241" s="115"/>
      <c r="AL241" s="38"/>
    </row>
    <row r="242" spans="11:38" ht="14.25" customHeight="1">
      <c r="K242" s="37"/>
      <c r="T242" s="47"/>
      <c r="V242" s="47"/>
      <c r="X242" s="47"/>
      <c r="Z242" s="47"/>
      <c r="AB242" s="47"/>
      <c r="AK242" s="115"/>
      <c r="AL242" s="38"/>
    </row>
    <row r="243" spans="11:38" ht="14.25" customHeight="1">
      <c r="K243" s="37"/>
      <c r="T243" s="47"/>
      <c r="V243" s="47"/>
      <c r="X243" s="47"/>
      <c r="Z243" s="47"/>
      <c r="AB243" s="47"/>
      <c r="AK243" s="115"/>
      <c r="AL243" s="38"/>
    </row>
    <row r="244" spans="11:38" ht="14.25" customHeight="1">
      <c r="K244" s="37"/>
      <c r="T244" s="47"/>
      <c r="V244" s="47"/>
      <c r="X244" s="47"/>
      <c r="Z244" s="47"/>
      <c r="AB244" s="47"/>
      <c r="AK244" s="115"/>
      <c r="AL244" s="38"/>
    </row>
    <row r="245" spans="11:38" ht="14.25" customHeight="1">
      <c r="K245" s="37"/>
      <c r="T245" s="47"/>
      <c r="V245" s="47"/>
      <c r="X245" s="47"/>
      <c r="Z245" s="47"/>
      <c r="AB245" s="47"/>
      <c r="AK245" s="115"/>
      <c r="AL245" s="38"/>
    </row>
    <row r="246" spans="11:38" ht="14.25" customHeight="1">
      <c r="K246" s="37"/>
      <c r="T246" s="47"/>
      <c r="V246" s="47"/>
      <c r="X246" s="47"/>
      <c r="Z246" s="47"/>
      <c r="AB246" s="47"/>
      <c r="AK246" s="115"/>
      <c r="AL246" s="38"/>
    </row>
    <row r="247" spans="11:38" ht="14.25" customHeight="1">
      <c r="K247" s="37"/>
      <c r="T247" s="47"/>
      <c r="V247" s="47"/>
      <c r="X247" s="47"/>
      <c r="Z247" s="47"/>
      <c r="AB247" s="47"/>
      <c r="AK247" s="115"/>
      <c r="AL247" s="38"/>
    </row>
    <row r="248" spans="11:38" ht="14.25" customHeight="1">
      <c r="K248" s="37"/>
      <c r="T248" s="47"/>
      <c r="V248" s="47"/>
      <c r="X248" s="47"/>
      <c r="Z248" s="47"/>
      <c r="AB248" s="47"/>
      <c r="AK248" s="115"/>
      <c r="AL248" s="38"/>
    </row>
    <row r="249" spans="11:38" ht="14.25" customHeight="1">
      <c r="K249" s="37"/>
      <c r="T249" s="47"/>
      <c r="V249" s="47"/>
      <c r="X249" s="47"/>
      <c r="Z249" s="47"/>
      <c r="AB249" s="47"/>
      <c r="AK249" s="115"/>
      <c r="AL249" s="38"/>
    </row>
    <row r="250" spans="11:38" ht="14.25" customHeight="1">
      <c r="K250" s="37"/>
      <c r="T250" s="47"/>
      <c r="V250" s="47"/>
      <c r="X250" s="47"/>
      <c r="Z250" s="47"/>
      <c r="AB250" s="47"/>
      <c r="AK250" s="115"/>
      <c r="AL250" s="38"/>
    </row>
    <row r="251" spans="11:38" ht="14.25" customHeight="1">
      <c r="K251" s="37"/>
      <c r="T251" s="47"/>
      <c r="V251" s="47"/>
      <c r="X251" s="47"/>
      <c r="Z251" s="47"/>
      <c r="AB251" s="47"/>
      <c r="AK251" s="115"/>
      <c r="AL251" s="38"/>
    </row>
    <row r="252" spans="11:38" ht="14.25" customHeight="1">
      <c r="K252" s="37"/>
      <c r="T252" s="47"/>
      <c r="V252" s="47"/>
      <c r="X252" s="47"/>
      <c r="Z252" s="47"/>
      <c r="AB252" s="47"/>
      <c r="AK252" s="115"/>
      <c r="AL252" s="38"/>
    </row>
    <row r="253" spans="11:38" ht="14.25" customHeight="1">
      <c r="K253" s="37"/>
      <c r="T253" s="47"/>
      <c r="V253" s="47"/>
      <c r="X253" s="47"/>
      <c r="Z253" s="47"/>
      <c r="AB253" s="47"/>
      <c r="AK253" s="115"/>
      <c r="AL253" s="38"/>
    </row>
    <row r="254" spans="11:38" ht="14.25" customHeight="1">
      <c r="K254" s="37"/>
      <c r="T254" s="47"/>
      <c r="V254" s="47"/>
      <c r="X254" s="47"/>
      <c r="Z254" s="47"/>
      <c r="AB254" s="47"/>
      <c r="AK254" s="115"/>
      <c r="AL254" s="38"/>
    </row>
    <row r="255" spans="11:38" ht="14.25" customHeight="1">
      <c r="K255" s="37"/>
      <c r="T255" s="47"/>
      <c r="V255" s="47"/>
      <c r="X255" s="47"/>
      <c r="Z255" s="47"/>
      <c r="AB255" s="47"/>
      <c r="AK255" s="115"/>
      <c r="AL255" s="38"/>
    </row>
    <row r="256" spans="11:38" ht="14.25" customHeight="1">
      <c r="K256" s="37"/>
      <c r="T256" s="47"/>
      <c r="V256" s="47"/>
      <c r="X256" s="47"/>
      <c r="Z256" s="47"/>
      <c r="AB256" s="47"/>
      <c r="AK256" s="115"/>
      <c r="AL256" s="38"/>
    </row>
    <row r="257" spans="11:38" ht="14.25" customHeight="1">
      <c r="K257" s="37"/>
      <c r="T257" s="47"/>
      <c r="V257" s="47"/>
      <c r="X257" s="47"/>
      <c r="Z257" s="47"/>
      <c r="AB257" s="47"/>
      <c r="AK257" s="115"/>
      <c r="AL257" s="38"/>
    </row>
    <row r="258" spans="11:38" ht="14.25" customHeight="1">
      <c r="K258" s="37"/>
      <c r="T258" s="47"/>
      <c r="V258" s="47"/>
      <c r="X258" s="47"/>
      <c r="Z258" s="47"/>
      <c r="AB258" s="47"/>
      <c r="AK258" s="115"/>
      <c r="AL258" s="38"/>
    </row>
    <row r="259" spans="11:38" ht="14.25" customHeight="1">
      <c r="K259" s="37"/>
      <c r="T259" s="47"/>
      <c r="V259" s="47"/>
      <c r="X259" s="47"/>
      <c r="Z259" s="47"/>
      <c r="AB259" s="47"/>
      <c r="AK259" s="115"/>
      <c r="AL259" s="38"/>
    </row>
    <row r="260" spans="11:38" ht="14.25" customHeight="1">
      <c r="K260" s="37"/>
      <c r="T260" s="47"/>
      <c r="V260" s="47"/>
      <c r="X260" s="47"/>
      <c r="Z260" s="47"/>
      <c r="AB260" s="47"/>
      <c r="AK260" s="115"/>
      <c r="AL260" s="38"/>
    </row>
    <row r="261" spans="11:38" ht="14.25" customHeight="1">
      <c r="K261" s="37"/>
      <c r="T261" s="47"/>
      <c r="V261" s="47"/>
      <c r="X261" s="47"/>
      <c r="Z261" s="47"/>
      <c r="AB261" s="47"/>
      <c r="AK261" s="115"/>
      <c r="AL261" s="38"/>
    </row>
    <row r="262" spans="11:38" ht="14.25" customHeight="1">
      <c r="K262" s="37"/>
      <c r="T262" s="47"/>
      <c r="V262" s="47"/>
      <c r="X262" s="47"/>
      <c r="Z262" s="47"/>
      <c r="AB262" s="47"/>
      <c r="AK262" s="115"/>
      <c r="AL262" s="38"/>
    </row>
    <row r="263" spans="11:38" ht="14.25" customHeight="1">
      <c r="K263" s="37"/>
      <c r="T263" s="47"/>
      <c r="V263" s="47"/>
      <c r="X263" s="47"/>
      <c r="Z263" s="47"/>
      <c r="AB263" s="47"/>
      <c r="AK263" s="115"/>
      <c r="AL263" s="38"/>
    </row>
    <row r="264" spans="11:38" ht="14.25" customHeight="1">
      <c r="K264" s="37"/>
      <c r="T264" s="47"/>
      <c r="V264" s="47"/>
      <c r="X264" s="47"/>
      <c r="Z264" s="47"/>
      <c r="AB264" s="47"/>
      <c r="AK264" s="115"/>
      <c r="AL264" s="38"/>
    </row>
    <row r="265" spans="11:38" ht="14.25" customHeight="1">
      <c r="K265" s="37"/>
      <c r="T265" s="47"/>
      <c r="V265" s="47"/>
      <c r="X265" s="47"/>
      <c r="Z265" s="47"/>
      <c r="AB265" s="47"/>
      <c r="AK265" s="115"/>
      <c r="AL265" s="38"/>
    </row>
    <row r="266" spans="11:38" ht="14.25" customHeight="1">
      <c r="K266" s="37"/>
      <c r="T266" s="47"/>
      <c r="V266" s="47"/>
      <c r="X266" s="47"/>
      <c r="Z266" s="47"/>
      <c r="AB266" s="47"/>
      <c r="AK266" s="115"/>
      <c r="AL266" s="38"/>
    </row>
    <row r="267" spans="11:38" ht="14.25" customHeight="1">
      <c r="K267" s="37"/>
      <c r="T267" s="47"/>
      <c r="V267" s="47"/>
      <c r="X267" s="47"/>
      <c r="Z267" s="47"/>
      <c r="AB267" s="47"/>
      <c r="AK267" s="115"/>
      <c r="AL267" s="38"/>
    </row>
    <row r="268" spans="11:38" ht="14.25" customHeight="1">
      <c r="K268" s="37"/>
      <c r="T268" s="47"/>
      <c r="V268" s="47"/>
      <c r="X268" s="47"/>
      <c r="Z268" s="47"/>
      <c r="AB268" s="47"/>
      <c r="AK268" s="115"/>
      <c r="AL268" s="38"/>
    </row>
    <row r="269" spans="11:38" ht="14.25" customHeight="1">
      <c r="K269" s="37"/>
      <c r="T269" s="47"/>
      <c r="V269" s="47"/>
      <c r="X269" s="47"/>
      <c r="Z269" s="47"/>
      <c r="AB269" s="47"/>
      <c r="AK269" s="115"/>
      <c r="AL269" s="38"/>
    </row>
    <row r="270" spans="11:38" ht="14.25" customHeight="1">
      <c r="K270" s="37"/>
      <c r="T270" s="47"/>
      <c r="V270" s="47"/>
      <c r="X270" s="47"/>
      <c r="Z270" s="47"/>
      <c r="AB270" s="47"/>
      <c r="AK270" s="115"/>
      <c r="AL270" s="38"/>
    </row>
    <row r="271" spans="11:38" ht="14.25" customHeight="1">
      <c r="K271" s="37"/>
      <c r="T271" s="47"/>
      <c r="V271" s="47"/>
      <c r="X271" s="47"/>
      <c r="Z271" s="47"/>
      <c r="AB271" s="47"/>
      <c r="AK271" s="115"/>
      <c r="AL271" s="38"/>
    </row>
    <row r="272" spans="11:38" ht="14.25" customHeight="1">
      <c r="K272" s="37"/>
      <c r="T272" s="47"/>
      <c r="V272" s="47"/>
      <c r="X272" s="47"/>
      <c r="Z272" s="47"/>
      <c r="AB272" s="47"/>
      <c r="AK272" s="115"/>
      <c r="AL272" s="38"/>
    </row>
    <row r="273" spans="11:38" ht="14.25" customHeight="1">
      <c r="K273" s="37"/>
      <c r="T273" s="47"/>
      <c r="V273" s="47"/>
      <c r="X273" s="47"/>
      <c r="Z273" s="47"/>
      <c r="AB273" s="47"/>
      <c r="AK273" s="115"/>
      <c r="AL273" s="38"/>
    </row>
    <row r="274" spans="11:38" ht="14.25" customHeight="1">
      <c r="K274" s="37"/>
      <c r="T274" s="47"/>
      <c r="V274" s="47"/>
      <c r="X274" s="47"/>
      <c r="Z274" s="47"/>
      <c r="AB274" s="47"/>
      <c r="AK274" s="115"/>
      <c r="AL274" s="38"/>
    </row>
    <row r="275" spans="11:38" ht="14.25" customHeight="1">
      <c r="K275" s="37"/>
      <c r="T275" s="47"/>
      <c r="V275" s="47"/>
      <c r="X275" s="47"/>
      <c r="Z275" s="47"/>
      <c r="AB275" s="47"/>
      <c r="AK275" s="115"/>
      <c r="AL275" s="38"/>
    </row>
    <row r="276" spans="11:38" ht="14.25" customHeight="1">
      <c r="K276" s="37"/>
      <c r="T276" s="47"/>
      <c r="V276" s="47"/>
      <c r="X276" s="47"/>
      <c r="Z276" s="47"/>
      <c r="AB276" s="47"/>
      <c r="AK276" s="115"/>
      <c r="AL276" s="38"/>
    </row>
    <row r="277" spans="11:38" ht="14.25" customHeight="1">
      <c r="K277" s="37"/>
      <c r="T277" s="47"/>
      <c r="V277" s="47"/>
      <c r="X277" s="47"/>
      <c r="Z277" s="47"/>
      <c r="AB277" s="47"/>
      <c r="AK277" s="115"/>
      <c r="AL277" s="38"/>
    </row>
    <row r="278" spans="11:38" ht="14.25" customHeight="1">
      <c r="K278" s="37"/>
      <c r="T278" s="47"/>
      <c r="V278" s="47"/>
      <c r="X278" s="47"/>
      <c r="Z278" s="47"/>
      <c r="AB278" s="47"/>
      <c r="AK278" s="115"/>
      <c r="AL278" s="38"/>
    </row>
    <row r="279" spans="11:38" ht="14.25" customHeight="1">
      <c r="K279" s="37"/>
      <c r="T279" s="47"/>
      <c r="V279" s="47"/>
      <c r="X279" s="47"/>
      <c r="Z279" s="47"/>
      <c r="AB279" s="47"/>
      <c r="AK279" s="115"/>
      <c r="AL279" s="38"/>
    </row>
    <row r="280" spans="11:38" ht="14.25" customHeight="1">
      <c r="K280" s="37"/>
      <c r="T280" s="47"/>
      <c r="V280" s="47"/>
      <c r="X280" s="47"/>
      <c r="Z280" s="47"/>
      <c r="AB280" s="47"/>
      <c r="AK280" s="115"/>
      <c r="AL280" s="38"/>
    </row>
    <row r="281" spans="11:38" ht="14.25" customHeight="1">
      <c r="K281" s="37"/>
      <c r="T281" s="47"/>
      <c r="V281" s="47"/>
      <c r="X281" s="47"/>
      <c r="Z281" s="47"/>
      <c r="AB281" s="47"/>
      <c r="AK281" s="115"/>
      <c r="AL281" s="38"/>
    </row>
    <row r="282" spans="11:38" ht="14.25" customHeight="1">
      <c r="K282" s="37"/>
      <c r="T282" s="47"/>
      <c r="V282" s="47"/>
      <c r="X282" s="47"/>
      <c r="Z282" s="47"/>
      <c r="AB282" s="47"/>
      <c r="AK282" s="115"/>
      <c r="AL282" s="38"/>
    </row>
    <row r="283" spans="11:38" ht="14.25" customHeight="1">
      <c r="K283" s="37"/>
      <c r="T283" s="47"/>
      <c r="V283" s="47"/>
      <c r="X283" s="47"/>
      <c r="Z283" s="47"/>
      <c r="AB283" s="47"/>
      <c r="AK283" s="115"/>
      <c r="AL283" s="38"/>
    </row>
    <row r="284" spans="11:38" ht="14.25" customHeight="1">
      <c r="K284" s="37"/>
      <c r="T284" s="47"/>
      <c r="V284" s="47"/>
      <c r="X284" s="47"/>
      <c r="Z284" s="47"/>
      <c r="AB284" s="47"/>
      <c r="AK284" s="115"/>
      <c r="AL284" s="38"/>
    </row>
    <row r="285" spans="11:38" ht="14.25" customHeight="1">
      <c r="K285" s="37"/>
      <c r="T285" s="47"/>
      <c r="V285" s="47"/>
      <c r="X285" s="47"/>
      <c r="Z285" s="47"/>
      <c r="AB285" s="47"/>
      <c r="AK285" s="115"/>
      <c r="AL285" s="38"/>
    </row>
    <row r="286" spans="11:38" ht="14.25" customHeight="1">
      <c r="K286" s="37"/>
      <c r="T286" s="47"/>
      <c r="V286" s="47"/>
      <c r="X286" s="47"/>
      <c r="Z286" s="47"/>
      <c r="AB286" s="47"/>
      <c r="AK286" s="115"/>
      <c r="AL286" s="38"/>
    </row>
    <row r="287" spans="11:38" ht="14.25" customHeight="1">
      <c r="K287" s="37"/>
      <c r="T287" s="47"/>
      <c r="V287" s="47"/>
      <c r="X287" s="47"/>
      <c r="Z287" s="47"/>
      <c r="AB287" s="47"/>
      <c r="AK287" s="115"/>
      <c r="AL287" s="38"/>
    </row>
    <row r="288" spans="11:38" ht="14.25" customHeight="1">
      <c r="K288" s="37"/>
      <c r="T288" s="47"/>
      <c r="V288" s="47"/>
      <c r="X288" s="47"/>
      <c r="Z288" s="47"/>
      <c r="AB288" s="47"/>
      <c r="AK288" s="115"/>
      <c r="AL288" s="38"/>
    </row>
    <row r="289" spans="11:38" ht="14.25" customHeight="1">
      <c r="K289" s="37"/>
      <c r="T289" s="47"/>
      <c r="V289" s="47"/>
      <c r="X289" s="47"/>
      <c r="Z289" s="47"/>
      <c r="AB289" s="47"/>
      <c r="AK289" s="115"/>
      <c r="AL289" s="38"/>
    </row>
    <row r="290" spans="11:38" ht="14.25" customHeight="1">
      <c r="K290" s="37"/>
      <c r="T290" s="47"/>
      <c r="V290" s="47"/>
      <c r="X290" s="47"/>
      <c r="Z290" s="47"/>
      <c r="AB290" s="47"/>
      <c r="AK290" s="115"/>
      <c r="AL290" s="38"/>
    </row>
    <row r="291" spans="11:38" ht="14.25" customHeight="1">
      <c r="K291" s="37"/>
      <c r="T291" s="47"/>
      <c r="V291" s="47"/>
      <c r="X291" s="47"/>
      <c r="Z291" s="47"/>
      <c r="AB291" s="47"/>
      <c r="AK291" s="115"/>
      <c r="AL291" s="38"/>
    </row>
    <row r="292" spans="11:38" ht="14.25" customHeight="1">
      <c r="K292" s="37"/>
      <c r="T292" s="47"/>
      <c r="V292" s="47"/>
      <c r="X292" s="47"/>
      <c r="Z292" s="47"/>
      <c r="AB292" s="47"/>
      <c r="AK292" s="115"/>
      <c r="AL292" s="38"/>
    </row>
    <row r="293" spans="11:38" ht="14.25" customHeight="1">
      <c r="K293" s="37"/>
      <c r="T293" s="47"/>
      <c r="V293" s="47"/>
      <c r="X293" s="47"/>
      <c r="Z293" s="47"/>
      <c r="AB293" s="47"/>
      <c r="AK293" s="115"/>
      <c r="AL293" s="38"/>
    </row>
    <row r="294" spans="11:38" ht="14.25" customHeight="1">
      <c r="K294" s="37"/>
      <c r="T294" s="47"/>
      <c r="V294" s="47"/>
      <c r="X294" s="47"/>
      <c r="Z294" s="47"/>
      <c r="AB294" s="47"/>
      <c r="AK294" s="115"/>
      <c r="AL294" s="38"/>
    </row>
    <row r="295" spans="11:38" ht="14.25" customHeight="1">
      <c r="K295" s="37"/>
      <c r="T295" s="47"/>
      <c r="V295" s="47"/>
      <c r="X295" s="47"/>
      <c r="Z295" s="47"/>
      <c r="AB295" s="47"/>
      <c r="AK295" s="115"/>
      <c r="AL295" s="38"/>
    </row>
    <row r="296" spans="11:38" ht="14.25" customHeight="1">
      <c r="K296" s="37"/>
      <c r="T296" s="47"/>
      <c r="V296" s="47"/>
      <c r="X296" s="47"/>
      <c r="Z296" s="47"/>
      <c r="AB296" s="47"/>
      <c r="AK296" s="115"/>
      <c r="AL296" s="38"/>
    </row>
    <row r="297" spans="11:38" ht="14.25" customHeight="1">
      <c r="K297" s="37"/>
      <c r="T297" s="47"/>
      <c r="V297" s="47"/>
      <c r="X297" s="47"/>
      <c r="Z297" s="47"/>
      <c r="AB297" s="47"/>
      <c r="AK297" s="115"/>
      <c r="AL297" s="38"/>
    </row>
    <row r="298" spans="11:38" ht="14.25" customHeight="1">
      <c r="K298" s="37"/>
      <c r="T298" s="47"/>
      <c r="V298" s="47"/>
      <c r="X298" s="47"/>
      <c r="Z298" s="47"/>
      <c r="AB298" s="47"/>
      <c r="AK298" s="115"/>
      <c r="AL298" s="38"/>
    </row>
    <row r="299" spans="11:38" ht="14.25" customHeight="1">
      <c r="K299" s="37"/>
      <c r="T299" s="47"/>
      <c r="V299" s="47"/>
      <c r="X299" s="47"/>
      <c r="Z299" s="47"/>
      <c r="AB299" s="47"/>
      <c r="AK299" s="115"/>
      <c r="AL299" s="38"/>
    </row>
    <row r="300" spans="11:38" ht="14.25" customHeight="1">
      <c r="K300" s="37"/>
      <c r="T300" s="47"/>
      <c r="V300" s="47"/>
      <c r="X300" s="47"/>
      <c r="Z300" s="47"/>
      <c r="AB300" s="47"/>
      <c r="AK300" s="115"/>
      <c r="AL300" s="38"/>
    </row>
    <row r="301" spans="11:38" ht="14.25" customHeight="1">
      <c r="K301" s="37"/>
      <c r="T301" s="47"/>
      <c r="V301" s="47"/>
      <c r="X301" s="47"/>
      <c r="Z301" s="47"/>
      <c r="AB301" s="47"/>
      <c r="AK301" s="115"/>
      <c r="AL301" s="38"/>
    </row>
    <row r="302" spans="11:38" ht="14.25" customHeight="1">
      <c r="K302" s="37"/>
      <c r="T302" s="47"/>
      <c r="V302" s="47"/>
      <c r="X302" s="47"/>
      <c r="Z302" s="47"/>
      <c r="AB302" s="47"/>
      <c r="AK302" s="115"/>
      <c r="AL302" s="38"/>
    </row>
    <row r="303" spans="11:38" ht="14.25" customHeight="1">
      <c r="K303" s="37"/>
      <c r="T303" s="47"/>
      <c r="V303" s="47"/>
      <c r="X303" s="47"/>
      <c r="Z303" s="47"/>
      <c r="AB303" s="47"/>
      <c r="AK303" s="115"/>
      <c r="AL303" s="38"/>
    </row>
    <row r="304" spans="11:38" ht="14.25" customHeight="1">
      <c r="K304" s="37"/>
      <c r="T304" s="47"/>
      <c r="V304" s="47"/>
      <c r="X304" s="47"/>
      <c r="Z304" s="47"/>
      <c r="AB304" s="47"/>
      <c r="AK304" s="115"/>
      <c r="AL304" s="38"/>
    </row>
    <row r="305" spans="11:38" ht="14.25" customHeight="1">
      <c r="K305" s="37"/>
      <c r="T305" s="47"/>
      <c r="V305" s="47"/>
      <c r="X305" s="47"/>
      <c r="Z305" s="47"/>
      <c r="AB305" s="47"/>
      <c r="AK305" s="115"/>
      <c r="AL305" s="38"/>
    </row>
    <row r="306" spans="11:38" ht="14.25" customHeight="1">
      <c r="K306" s="37"/>
      <c r="T306" s="47"/>
      <c r="V306" s="47"/>
      <c r="X306" s="47"/>
      <c r="Z306" s="47"/>
      <c r="AB306" s="47"/>
      <c r="AK306" s="115"/>
      <c r="AL306" s="38"/>
    </row>
    <row r="307" spans="11:38" ht="14.25" customHeight="1">
      <c r="K307" s="37"/>
      <c r="T307" s="47"/>
      <c r="V307" s="47"/>
      <c r="X307" s="47"/>
      <c r="Z307" s="47"/>
      <c r="AB307" s="47"/>
      <c r="AK307" s="115"/>
      <c r="AL307" s="38"/>
    </row>
    <row r="308" spans="11:38" ht="14.25" customHeight="1">
      <c r="K308" s="37"/>
      <c r="T308" s="47"/>
      <c r="V308" s="47"/>
      <c r="X308" s="47"/>
      <c r="Z308" s="47"/>
      <c r="AB308" s="47"/>
      <c r="AK308" s="115"/>
      <c r="AL308" s="38"/>
    </row>
    <row r="309" spans="11:38" ht="14.25" customHeight="1">
      <c r="K309" s="37"/>
      <c r="T309" s="47"/>
      <c r="V309" s="47"/>
      <c r="X309" s="47"/>
      <c r="Z309" s="47"/>
      <c r="AB309" s="47"/>
      <c r="AK309" s="115"/>
      <c r="AL309" s="38"/>
    </row>
    <row r="310" spans="11:38" ht="14.25" customHeight="1">
      <c r="K310" s="37"/>
      <c r="T310" s="47"/>
      <c r="V310" s="47"/>
      <c r="X310" s="47"/>
      <c r="Z310" s="47"/>
      <c r="AB310" s="47"/>
      <c r="AK310" s="115"/>
      <c r="AL310" s="38"/>
    </row>
    <row r="311" spans="11:38" ht="14.25" customHeight="1">
      <c r="K311" s="37"/>
      <c r="T311" s="47"/>
      <c r="V311" s="47"/>
      <c r="X311" s="47"/>
      <c r="Z311" s="47"/>
      <c r="AB311" s="47"/>
      <c r="AK311" s="115"/>
      <c r="AL311" s="38"/>
    </row>
    <row r="312" spans="11:38" ht="14.25" customHeight="1">
      <c r="K312" s="37"/>
      <c r="T312" s="47"/>
      <c r="V312" s="47"/>
      <c r="X312" s="47"/>
      <c r="Z312" s="47"/>
      <c r="AB312" s="47"/>
      <c r="AK312" s="115"/>
      <c r="AL312" s="38"/>
    </row>
    <row r="313" spans="11:38" ht="14.25" customHeight="1">
      <c r="K313" s="37"/>
      <c r="T313" s="47"/>
      <c r="V313" s="47"/>
      <c r="X313" s="47"/>
      <c r="Z313" s="47"/>
      <c r="AB313" s="47"/>
      <c r="AK313" s="115"/>
      <c r="AL313" s="38"/>
    </row>
    <row r="314" spans="11:38" ht="14.25" customHeight="1">
      <c r="K314" s="37"/>
      <c r="T314" s="47"/>
      <c r="V314" s="47"/>
      <c r="X314" s="47"/>
      <c r="Z314" s="47"/>
      <c r="AB314" s="47"/>
      <c r="AK314" s="115"/>
      <c r="AL314" s="38"/>
    </row>
    <row r="315" spans="11:38" ht="14.25" customHeight="1">
      <c r="K315" s="37"/>
      <c r="T315" s="47"/>
      <c r="V315" s="47"/>
      <c r="X315" s="47"/>
      <c r="Z315" s="47"/>
      <c r="AB315" s="47"/>
      <c r="AK315" s="115"/>
      <c r="AL315" s="38"/>
    </row>
    <row r="316" spans="11:38" ht="14.25" customHeight="1">
      <c r="K316" s="37"/>
      <c r="T316" s="47"/>
      <c r="V316" s="47"/>
      <c r="X316" s="47"/>
      <c r="Z316" s="47"/>
      <c r="AB316" s="47"/>
      <c r="AK316" s="115"/>
      <c r="AL316" s="38"/>
    </row>
    <row r="317" spans="11:38" ht="14.25" customHeight="1">
      <c r="K317" s="37"/>
      <c r="T317" s="47"/>
      <c r="V317" s="47"/>
      <c r="X317" s="47"/>
      <c r="Z317" s="47"/>
      <c r="AB317" s="47"/>
      <c r="AK317" s="115"/>
      <c r="AL317" s="38"/>
    </row>
    <row r="318" spans="11:38" ht="14.25" customHeight="1">
      <c r="K318" s="37"/>
      <c r="T318" s="47"/>
      <c r="V318" s="47"/>
      <c r="X318" s="47"/>
      <c r="Z318" s="47"/>
      <c r="AB318" s="47"/>
      <c r="AK318" s="115"/>
      <c r="AL318" s="38"/>
    </row>
    <row r="319" spans="11:38" ht="14.25" customHeight="1">
      <c r="K319" s="37"/>
      <c r="T319" s="47"/>
      <c r="V319" s="47"/>
      <c r="X319" s="47"/>
      <c r="Z319" s="47"/>
      <c r="AB319" s="47"/>
      <c r="AK319" s="115"/>
      <c r="AL319" s="38"/>
    </row>
    <row r="320" spans="11:38" ht="14.25" customHeight="1">
      <c r="K320" s="37"/>
      <c r="T320" s="47"/>
      <c r="V320" s="47"/>
      <c r="X320" s="47"/>
      <c r="Z320" s="47"/>
      <c r="AB320" s="47"/>
      <c r="AK320" s="115"/>
      <c r="AL320" s="38"/>
    </row>
    <row r="321" spans="11:38" ht="14.25" customHeight="1">
      <c r="K321" s="37"/>
      <c r="T321" s="47"/>
      <c r="V321" s="47"/>
      <c r="X321" s="47"/>
      <c r="Z321" s="47"/>
      <c r="AB321" s="47"/>
      <c r="AK321" s="115"/>
      <c r="AL321" s="38"/>
    </row>
    <row r="322" spans="11:38" ht="14.25" customHeight="1">
      <c r="K322" s="37"/>
      <c r="T322" s="47"/>
      <c r="V322" s="47"/>
      <c r="X322" s="47"/>
      <c r="Z322" s="47"/>
      <c r="AB322" s="47"/>
      <c r="AK322" s="115"/>
      <c r="AL322" s="38"/>
    </row>
    <row r="323" spans="11:38" ht="14.25" customHeight="1">
      <c r="K323" s="37"/>
      <c r="T323" s="47"/>
      <c r="V323" s="47"/>
      <c r="X323" s="47"/>
      <c r="Z323" s="47"/>
      <c r="AB323" s="47"/>
      <c r="AK323" s="115"/>
      <c r="AL323" s="38"/>
    </row>
    <row r="324" spans="11:38" ht="14.25" customHeight="1">
      <c r="K324" s="37"/>
      <c r="T324" s="47"/>
      <c r="V324" s="47"/>
      <c r="X324" s="47"/>
      <c r="Z324" s="47"/>
      <c r="AB324" s="47"/>
      <c r="AK324" s="115"/>
      <c r="AL324" s="38"/>
    </row>
    <row r="325" spans="11:38" ht="14.25" customHeight="1">
      <c r="K325" s="37"/>
      <c r="T325" s="47"/>
      <c r="V325" s="47"/>
      <c r="X325" s="47"/>
      <c r="Z325" s="47"/>
      <c r="AB325" s="47"/>
      <c r="AK325" s="115"/>
      <c r="AL325" s="38"/>
    </row>
    <row r="326" spans="11:38" ht="14.25" customHeight="1">
      <c r="K326" s="37"/>
      <c r="T326" s="47"/>
      <c r="V326" s="47"/>
      <c r="X326" s="47"/>
      <c r="Z326" s="47"/>
      <c r="AB326" s="47"/>
      <c r="AK326" s="115"/>
      <c r="AL326" s="38"/>
    </row>
    <row r="327" spans="11:38" ht="14.25" customHeight="1">
      <c r="K327" s="37"/>
      <c r="T327" s="47"/>
      <c r="V327" s="47"/>
      <c r="X327" s="47"/>
      <c r="Z327" s="47"/>
      <c r="AB327" s="47"/>
      <c r="AK327" s="115"/>
      <c r="AL327" s="38"/>
    </row>
    <row r="328" spans="11:38" ht="14.25" customHeight="1">
      <c r="K328" s="37"/>
      <c r="T328" s="47"/>
      <c r="V328" s="47"/>
      <c r="X328" s="47"/>
      <c r="Z328" s="47"/>
      <c r="AB328" s="47"/>
      <c r="AK328" s="115"/>
      <c r="AL328" s="38"/>
    </row>
    <row r="329" spans="11:38" ht="14.25" customHeight="1">
      <c r="K329" s="37"/>
      <c r="T329" s="47"/>
      <c r="V329" s="47"/>
      <c r="X329" s="47"/>
      <c r="Z329" s="47"/>
      <c r="AB329" s="47"/>
      <c r="AK329" s="115"/>
      <c r="AL329" s="38"/>
    </row>
    <row r="330" spans="11:38" ht="14.25" customHeight="1">
      <c r="K330" s="37"/>
      <c r="T330" s="47"/>
      <c r="V330" s="47"/>
      <c r="X330" s="47"/>
      <c r="Z330" s="47"/>
      <c r="AB330" s="47"/>
      <c r="AK330" s="115"/>
      <c r="AL330" s="38"/>
    </row>
    <row r="331" spans="11:38" ht="14.25" customHeight="1">
      <c r="K331" s="37"/>
      <c r="T331" s="47"/>
      <c r="V331" s="47"/>
      <c r="X331" s="47"/>
      <c r="Z331" s="47"/>
      <c r="AB331" s="47"/>
      <c r="AK331" s="115"/>
      <c r="AL331" s="38"/>
    </row>
    <row r="332" spans="11:38" ht="14.25" customHeight="1">
      <c r="K332" s="37"/>
      <c r="T332" s="47"/>
      <c r="V332" s="47"/>
      <c r="X332" s="47"/>
      <c r="Z332" s="47"/>
      <c r="AB332" s="47"/>
      <c r="AK332" s="115"/>
      <c r="AL332" s="38"/>
    </row>
    <row r="333" spans="11:38" ht="14.25" customHeight="1">
      <c r="K333" s="37"/>
      <c r="T333" s="47"/>
      <c r="V333" s="47"/>
      <c r="X333" s="47"/>
      <c r="Z333" s="47"/>
      <c r="AB333" s="47"/>
      <c r="AK333" s="115"/>
      <c r="AL333" s="38"/>
    </row>
    <row r="334" spans="11:38" ht="14.25" customHeight="1">
      <c r="K334" s="37"/>
      <c r="T334" s="47"/>
      <c r="V334" s="47"/>
      <c r="X334" s="47"/>
      <c r="Z334" s="47"/>
      <c r="AB334" s="47"/>
      <c r="AK334" s="115"/>
      <c r="AL334" s="38"/>
    </row>
    <row r="335" spans="11:38" ht="14.25" customHeight="1">
      <c r="K335" s="37"/>
      <c r="T335" s="47"/>
      <c r="V335" s="47"/>
      <c r="X335" s="47"/>
      <c r="Z335" s="47"/>
      <c r="AB335" s="47"/>
      <c r="AK335" s="115"/>
      <c r="AL335" s="38"/>
    </row>
    <row r="336" spans="11:38" ht="14.25" customHeight="1">
      <c r="K336" s="37"/>
      <c r="T336" s="47"/>
      <c r="V336" s="47"/>
      <c r="X336" s="47"/>
      <c r="Z336" s="47"/>
      <c r="AB336" s="47"/>
      <c r="AK336" s="115"/>
      <c r="AL336" s="38"/>
    </row>
    <row r="337" spans="11:38" ht="14.25" customHeight="1">
      <c r="K337" s="37"/>
      <c r="T337" s="47"/>
      <c r="V337" s="47"/>
      <c r="X337" s="47"/>
      <c r="Z337" s="47"/>
      <c r="AB337" s="47"/>
      <c r="AK337" s="115"/>
      <c r="AL337" s="38"/>
    </row>
    <row r="338" spans="11:38" ht="14.25" customHeight="1">
      <c r="K338" s="37"/>
      <c r="T338" s="47"/>
      <c r="V338" s="47"/>
      <c r="X338" s="47"/>
      <c r="Z338" s="47"/>
      <c r="AB338" s="47"/>
      <c r="AK338" s="115"/>
      <c r="AL338" s="38"/>
    </row>
    <row r="339" spans="11:38" ht="14.25" customHeight="1">
      <c r="K339" s="37"/>
      <c r="T339" s="47"/>
      <c r="V339" s="47"/>
      <c r="X339" s="47"/>
      <c r="Z339" s="47"/>
      <c r="AB339" s="47"/>
      <c r="AK339" s="115"/>
      <c r="AL339" s="38"/>
    </row>
    <row r="340" spans="11:38" ht="14.25" customHeight="1">
      <c r="K340" s="37"/>
      <c r="T340" s="47"/>
      <c r="V340" s="47"/>
      <c r="X340" s="47"/>
      <c r="Z340" s="47"/>
      <c r="AB340" s="47"/>
      <c r="AK340" s="115"/>
      <c r="AL340" s="38"/>
    </row>
    <row r="341" spans="11:38" ht="14.25" customHeight="1">
      <c r="K341" s="37"/>
      <c r="T341" s="47"/>
      <c r="V341" s="47"/>
      <c r="X341" s="47"/>
      <c r="Z341" s="47"/>
      <c r="AB341" s="47"/>
      <c r="AK341" s="115"/>
      <c r="AL341" s="38"/>
    </row>
    <row r="342" spans="11:38" ht="14.25" customHeight="1">
      <c r="K342" s="37"/>
      <c r="T342" s="47"/>
      <c r="V342" s="47"/>
      <c r="X342" s="47"/>
      <c r="Z342" s="47"/>
      <c r="AB342" s="47"/>
      <c r="AK342" s="115"/>
      <c r="AL342" s="38"/>
    </row>
    <row r="343" spans="11:38" ht="14.25" customHeight="1">
      <c r="K343" s="37"/>
      <c r="T343" s="47"/>
      <c r="V343" s="47"/>
      <c r="X343" s="47"/>
      <c r="Z343" s="47"/>
      <c r="AB343" s="47"/>
      <c r="AK343" s="115"/>
      <c r="AL343" s="38"/>
    </row>
    <row r="344" spans="11:38" ht="14.25" customHeight="1">
      <c r="K344" s="37"/>
      <c r="T344" s="47"/>
      <c r="V344" s="47"/>
      <c r="X344" s="47"/>
      <c r="Z344" s="47"/>
      <c r="AB344" s="47"/>
      <c r="AK344" s="115"/>
      <c r="AL344" s="38"/>
    </row>
    <row r="345" spans="11:38" ht="14.25" customHeight="1">
      <c r="K345" s="37"/>
      <c r="T345" s="47"/>
      <c r="V345" s="47"/>
      <c r="X345" s="47"/>
      <c r="Z345" s="47"/>
      <c r="AB345" s="47"/>
      <c r="AK345" s="115"/>
      <c r="AL345" s="38"/>
    </row>
    <row r="346" spans="11:38" ht="14.25" customHeight="1">
      <c r="K346" s="37"/>
      <c r="T346" s="47"/>
      <c r="V346" s="47"/>
      <c r="X346" s="47"/>
      <c r="Z346" s="47"/>
      <c r="AB346" s="47"/>
      <c r="AK346" s="115"/>
      <c r="AL346" s="38"/>
    </row>
    <row r="347" spans="11:38" ht="14.25" customHeight="1">
      <c r="K347" s="37"/>
      <c r="T347" s="47"/>
      <c r="V347" s="47"/>
      <c r="X347" s="47"/>
      <c r="Z347" s="47"/>
      <c r="AB347" s="47"/>
      <c r="AK347" s="115"/>
      <c r="AL347" s="38"/>
    </row>
    <row r="348" spans="11:38" ht="14.25" customHeight="1">
      <c r="K348" s="37"/>
      <c r="T348" s="47"/>
      <c r="V348" s="47"/>
      <c r="X348" s="47"/>
      <c r="Z348" s="47"/>
      <c r="AB348" s="47"/>
      <c r="AK348" s="115"/>
      <c r="AL348" s="38"/>
    </row>
    <row r="349" spans="11:38" ht="14.25" customHeight="1">
      <c r="K349" s="37"/>
      <c r="T349" s="47"/>
      <c r="V349" s="47"/>
      <c r="X349" s="47"/>
      <c r="Z349" s="47"/>
      <c r="AB349" s="47"/>
      <c r="AK349" s="115"/>
      <c r="AL349" s="38"/>
    </row>
    <row r="350" spans="11:38" ht="14.25" customHeight="1">
      <c r="K350" s="37"/>
      <c r="T350" s="47"/>
      <c r="V350" s="47"/>
      <c r="X350" s="47"/>
      <c r="Z350" s="47"/>
      <c r="AB350" s="47"/>
      <c r="AK350" s="115"/>
      <c r="AL350" s="38"/>
    </row>
    <row r="351" spans="11:38" ht="14.25" customHeight="1">
      <c r="K351" s="37"/>
      <c r="T351" s="47"/>
      <c r="V351" s="47"/>
      <c r="X351" s="47"/>
      <c r="Z351" s="47"/>
      <c r="AB351" s="47"/>
      <c r="AK351" s="115"/>
      <c r="AL351" s="38"/>
    </row>
    <row r="352" spans="11:38" ht="14.25" customHeight="1">
      <c r="K352" s="37"/>
      <c r="T352" s="47"/>
      <c r="V352" s="47"/>
      <c r="X352" s="47"/>
      <c r="Z352" s="47"/>
      <c r="AB352" s="47"/>
      <c r="AK352" s="115"/>
      <c r="AL352" s="38"/>
    </row>
    <row r="353" spans="11:38" ht="14.25" customHeight="1">
      <c r="K353" s="37"/>
      <c r="T353" s="47"/>
      <c r="V353" s="47"/>
      <c r="X353" s="47"/>
      <c r="Z353" s="47"/>
      <c r="AB353" s="47"/>
      <c r="AK353" s="115"/>
      <c r="AL353" s="38"/>
    </row>
    <row r="354" spans="11:38" ht="14.25" customHeight="1">
      <c r="K354" s="37"/>
      <c r="T354" s="47"/>
      <c r="V354" s="47"/>
      <c r="X354" s="47"/>
      <c r="Z354" s="47"/>
      <c r="AB354" s="47"/>
      <c r="AK354" s="115"/>
      <c r="AL354" s="38"/>
    </row>
    <row r="355" spans="11:38" ht="14.25" customHeight="1">
      <c r="K355" s="37"/>
      <c r="T355" s="47"/>
      <c r="V355" s="47"/>
      <c r="X355" s="47"/>
      <c r="Z355" s="47"/>
      <c r="AB355" s="47"/>
      <c r="AK355" s="115"/>
      <c r="AL355" s="38"/>
    </row>
    <row r="356" spans="11:38" ht="14.25" customHeight="1">
      <c r="K356" s="37"/>
      <c r="T356" s="47"/>
      <c r="V356" s="47"/>
      <c r="X356" s="47"/>
      <c r="Z356" s="47"/>
      <c r="AB356" s="47"/>
      <c r="AK356" s="115"/>
      <c r="AL356" s="38"/>
    </row>
    <row r="357" spans="11:38" ht="14.25" customHeight="1">
      <c r="K357" s="37"/>
      <c r="T357" s="47"/>
      <c r="V357" s="47"/>
      <c r="X357" s="47"/>
      <c r="Z357" s="47"/>
      <c r="AB357" s="47"/>
      <c r="AK357" s="115"/>
      <c r="AL357" s="38"/>
    </row>
    <row r="358" spans="11:38" ht="14.25" customHeight="1">
      <c r="K358" s="37"/>
      <c r="T358" s="47"/>
      <c r="V358" s="47"/>
      <c r="X358" s="47"/>
      <c r="Z358" s="47"/>
      <c r="AB358" s="47"/>
      <c r="AK358" s="115"/>
      <c r="AL358" s="38"/>
    </row>
    <row r="359" spans="11:38" ht="14.25" customHeight="1">
      <c r="K359" s="37"/>
      <c r="T359" s="47"/>
      <c r="V359" s="47"/>
      <c r="X359" s="47"/>
      <c r="Z359" s="47"/>
      <c r="AB359" s="47"/>
      <c r="AK359" s="115"/>
      <c r="AL359" s="38"/>
    </row>
    <row r="360" spans="11:38" ht="14.25" customHeight="1">
      <c r="K360" s="37"/>
      <c r="T360" s="47"/>
      <c r="V360" s="47"/>
      <c r="X360" s="47"/>
      <c r="Z360" s="47"/>
      <c r="AB360" s="47"/>
      <c r="AK360" s="115"/>
      <c r="AL360" s="38"/>
    </row>
    <row r="361" spans="11:38" ht="14.25" customHeight="1">
      <c r="K361" s="37"/>
      <c r="T361" s="47"/>
      <c r="V361" s="47"/>
      <c r="X361" s="47"/>
      <c r="Z361" s="47"/>
      <c r="AB361" s="47"/>
      <c r="AK361" s="115"/>
      <c r="AL361" s="38"/>
    </row>
    <row r="362" spans="11:38" ht="14.25" customHeight="1">
      <c r="K362" s="37"/>
      <c r="T362" s="47"/>
      <c r="V362" s="47"/>
      <c r="X362" s="47"/>
      <c r="Z362" s="47"/>
      <c r="AB362" s="47"/>
      <c r="AK362" s="115"/>
      <c r="AL362" s="38"/>
    </row>
    <row r="363" spans="11:38" ht="14.25" customHeight="1">
      <c r="K363" s="37"/>
      <c r="T363" s="47"/>
      <c r="V363" s="47"/>
      <c r="X363" s="47"/>
      <c r="Z363" s="47"/>
      <c r="AB363" s="47"/>
      <c r="AK363" s="115"/>
      <c r="AL363" s="38"/>
    </row>
    <row r="364" spans="11:38" ht="14.25" customHeight="1">
      <c r="K364" s="37"/>
      <c r="T364" s="47"/>
      <c r="V364" s="47"/>
      <c r="X364" s="47"/>
      <c r="Z364" s="47"/>
      <c r="AB364" s="47"/>
      <c r="AK364" s="115"/>
      <c r="AL364" s="38"/>
    </row>
    <row r="365" spans="11:38" ht="14.25" customHeight="1">
      <c r="K365" s="37"/>
      <c r="T365" s="47"/>
      <c r="V365" s="47"/>
      <c r="X365" s="47"/>
      <c r="Z365" s="47"/>
      <c r="AB365" s="47"/>
      <c r="AK365" s="115"/>
      <c r="AL365" s="38"/>
    </row>
    <row r="366" spans="11:38" ht="14.25" customHeight="1">
      <c r="K366" s="37"/>
      <c r="T366" s="47"/>
      <c r="V366" s="47"/>
      <c r="X366" s="47"/>
      <c r="Z366" s="47"/>
      <c r="AB366" s="47"/>
      <c r="AK366" s="115"/>
      <c r="AL366" s="38"/>
    </row>
    <row r="367" spans="11:38" ht="14.25" customHeight="1">
      <c r="K367" s="37"/>
      <c r="T367" s="47"/>
      <c r="V367" s="47"/>
      <c r="X367" s="47"/>
      <c r="Z367" s="47"/>
      <c r="AB367" s="47"/>
      <c r="AK367" s="115"/>
      <c r="AL367" s="38"/>
    </row>
    <row r="368" spans="11:38" ht="14.25" customHeight="1">
      <c r="K368" s="37"/>
      <c r="T368" s="47"/>
      <c r="V368" s="47"/>
      <c r="X368" s="47"/>
      <c r="Z368" s="47"/>
      <c r="AB368" s="47"/>
      <c r="AK368" s="115"/>
      <c r="AL368" s="38"/>
    </row>
    <row r="369" spans="11:38" ht="14.25" customHeight="1">
      <c r="K369" s="37"/>
      <c r="T369" s="47"/>
      <c r="V369" s="47"/>
      <c r="X369" s="47"/>
      <c r="Z369" s="47"/>
      <c r="AB369" s="47"/>
      <c r="AK369" s="115"/>
      <c r="AL369" s="38"/>
    </row>
    <row r="370" spans="11:38" ht="14.25" customHeight="1">
      <c r="K370" s="37"/>
      <c r="T370" s="47"/>
      <c r="V370" s="47"/>
      <c r="X370" s="47"/>
      <c r="Z370" s="47"/>
      <c r="AB370" s="47"/>
      <c r="AK370" s="115"/>
      <c r="AL370" s="38"/>
    </row>
    <row r="371" spans="11:38" ht="14.25" customHeight="1">
      <c r="K371" s="37"/>
      <c r="T371" s="47"/>
      <c r="V371" s="47"/>
      <c r="X371" s="47"/>
      <c r="Z371" s="47"/>
      <c r="AB371" s="47"/>
      <c r="AK371" s="115"/>
      <c r="AL371" s="38"/>
    </row>
    <row r="372" spans="11:38" ht="14.25" customHeight="1">
      <c r="K372" s="37"/>
      <c r="T372" s="47"/>
      <c r="V372" s="47"/>
      <c r="X372" s="47"/>
      <c r="Z372" s="47"/>
      <c r="AB372" s="47"/>
      <c r="AK372" s="115"/>
      <c r="AL372" s="38"/>
    </row>
    <row r="373" spans="11:38" ht="14.25" customHeight="1">
      <c r="K373" s="37"/>
      <c r="T373" s="47"/>
      <c r="V373" s="47"/>
      <c r="X373" s="47"/>
      <c r="Z373" s="47"/>
      <c r="AB373" s="47"/>
      <c r="AK373" s="115"/>
      <c r="AL373" s="38"/>
    </row>
    <row r="374" spans="11:38" ht="14.25" customHeight="1">
      <c r="K374" s="37"/>
      <c r="T374" s="47"/>
      <c r="V374" s="47"/>
      <c r="X374" s="47"/>
      <c r="Z374" s="47"/>
      <c r="AB374" s="47"/>
      <c r="AK374" s="115"/>
      <c r="AL374" s="38"/>
    </row>
    <row r="375" spans="11:38" ht="14.25" customHeight="1">
      <c r="K375" s="37"/>
      <c r="T375" s="47"/>
      <c r="V375" s="47"/>
      <c r="X375" s="47"/>
      <c r="Z375" s="47"/>
      <c r="AB375" s="47"/>
      <c r="AK375" s="115"/>
      <c r="AL375" s="38"/>
    </row>
    <row r="376" spans="11:38" ht="14.25" customHeight="1">
      <c r="K376" s="37"/>
      <c r="T376" s="47"/>
      <c r="V376" s="47"/>
      <c r="X376" s="47"/>
      <c r="Z376" s="47"/>
      <c r="AB376" s="47"/>
      <c r="AK376" s="115"/>
      <c r="AL376" s="38"/>
    </row>
    <row r="377" spans="11:38" ht="14.25" customHeight="1">
      <c r="K377" s="37"/>
      <c r="T377" s="47"/>
      <c r="V377" s="47"/>
      <c r="X377" s="47"/>
      <c r="Z377" s="47"/>
      <c r="AB377" s="47"/>
      <c r="AK377" s="115"/>
      <c r="AL377" s="38"/>
    </row>
    <row r="378" spans="11:38" ht="14.25" customHeight="1">
      <c r="K378" s="37"/>
      <c r="T378" s="47"/>
      <c r="V378" s="47"/>
      <c r="X378" s="47"/>
      <c r="Z378" s="47"/>
      <c r="AB378" s="47"/>
      <c r="AK378" s="115"/>
      <c r="AL378" s="38"/>
    </row>
    <row r="379" spans="11:38" ht="14.25" customHeight="1">
      <c r="K379" s="37"/>
      <c r="T379" s="47"/>
      <c r="V379" s="47"/>
      <c r="X379" s="47"/>
      <c r="Z379" s="47"/>
      <c r="AB379" s="47"/>
      <c r="AK379" s="115"/>
      <c r="AL379" s="38"/>
    </row>
    <row r="380" spans="11:38" ht="14.25" customHeight="1">
      <c r="K380" s="37"/>
      <c r="T380" s="47"/>
      <c r="V380" s="47"/>
      <c r="X380" s="47"/>
      <c r="Z380" s="47"/>
      <c r="AB380" s="47"/>
      <c r="AK380" s="115"/>
      <c r="AL380" s="38"/>
    </row>
    <row r="381" spans="11:38" ht="14.25" customHeight="1">
      <c r="K381" s="37"/>
      <c r="T381" s="47"/>
      <c r="V381" s="47"/>
      <c r="X381" s="47"/>
      <c r="Z381" s="47"/>
      <c r="AB381" s="47"/>
      <c r="AK381" s="115"/>
      <c r="AL381" s="38"/>
    </row>
    <row r="382" spans="11:38" ht="14.25" customHeight="1">
      <c r="K382" s="37"/>
      <c r="T382" s="47"/>
      <c r="V382" s="47"/>
      <c r="X382" s="47"/>
      <c r="Z382" s="47"/>
      <c r="AB382" s="47"/>
      <c r="AK382" s="115"/>
      <c r="AL382" s="38"/>
    </row>
    <row r="383" spans="11:38" ht="14.25" customHeight="1">
      <c r="K383" s="37"/>
      <c r="T383" s="47"/>
      <c r="V383" s="47"/>
      <c r="X383" s="47"/>
      <c r="Z383" s="47"/>
      <c r="AB383" s="47"/>
      <c r="AK383" s="115"/>
      <c r="AL383" s="38"/>
    </row>
    <row r="384" spans="11:38" ht="14.25" customHeight="1">
      <c r="K384" s="37"/>
      <c r="T384" s="47"/>
      <c r="V384" s="47"/>
      <c r="X384" s="47"/>
      <c r="Z384" s="47"/>
      <c r="AB384" s="47"/>
      <c r="AK384" s="115"/>
      <c r="AL384" s="38"/>
    </row>
    <row r="385" spans="11:38" ht="14.25" customHeight="1">
      <c r="K385" s="37"/>
      <c r="T385" s="47"/>
      <c r="V385" s="47"/>
      <c r="X385" s="47"/>
      <c r="Z385" s="47"/>
      <c r="AB385" s="47"/>
      <c r="AK385" s="115"/>
      <c r="AL385" s="38"/>
    </row>
    <row r="386" spans="11:38" ht="14.25" customHeight="1">
      <c r="K386" s="37"/>
      <c r="T386" s="47"/>
      <c r="V386" s="47"/>
      <c r="X386" s="47"/>
      <c r="Z386" s="47"/>
      <c r="AB386" s="47"/>
      <c r="AK386" s="115"/>
      <c r="AL386" s="38"/>
    </row>
    <row r="387" spans="11:38" ht="14.25" customHeight="1">
      <c r="K387" s="37"/>
      <c r="T387" s="47"/>
      <c r="V387" s="47"/>
      <c r="X387" s="47"/>
      <c r="Z387" s="47"/>
      <c r="AB387" s="47"/>
      <c r="AK387" s="115"/>
      <c r="AL387" s="38"/>
    </row>
    <row r="388" spans="11:38" ht="14.25" customHeight="1">
      <c r="K388" s="37"/>
      <c r="T388" s="47"/>
      <c r="V388" s="47"/>
      <c r="X388" s="47"/>
      <c r="Z388" s="47"/>
      <c r="AB388" s="47"/>
      <c r="AK388" s="115"/>
      <c r="AL388" s="38"/>
    </row>
    <row r="389" spans="11:38" ht="14.25" customHeight="1">
      <c r="K389" s="37"/>
      <c r="T389" s="47"/>
      <c r="V389" s="47"/>
      <c r="X389" s="47"/>
      <c r="Z389" s="47"/>
      <c r="AB389" s="47"/>
      <c r="AK389" s="115"/>
      <c r="AL389" s="38"/>
    </row>
    <row r="390" spans="11:38" ht="14.25" customHeight="1">
      <c r="K390" s="37"/>
      <c r="T390" s="47"/>
      <c r="V390" s="47"/>
      <c r="X390" s="47"/>
      <c r="Z390" s="47"/>
      <c r="AB390" s="47"/>
      <c r="AK390" s="115"/>
      <c r="AL390" s="38"/>
    </row>
    <row r="391" spans="11:38" ht="14.25" customHeight="1">
      <c r="K391" s="37"/>
      <c r="T391" s="47"/>
      <c r="V391" s="47"/>
      <c r="X391" s="47"/>
      <c r="Z391" s="47"/>
      <c r="AB391" s="47"/>
      <c r="AK391" s="115"/>
      <c r="AL391" s="38"/>
    </row>
    <row r="392" spans="11:38" ht="14.25" customHeight="1">
      <c r="K392" s="37"/>
      <c r="T392" s="47"/>
      <c r="V392" s="47"/>
      <c r="X392" s="47"/>
      <c r="Z392" s="47"/>
      <c r="AB392" s="47"/>
      <c r="AK392" s="115"/>
      <c r="AL392" s="38"/>
    </row>
    <row r="393" spans="11:38" ht="14.25" customHeight="1">
      <c r="K393" s="37"/>
      <c r="T393" s="47"/>
      <c r="V393" s="47"/>
      <c r="X393" s="47"/>
      <c r="Z393" s="47"/>
      <c r="AB393" s="47"/>
      <c r="AK393" s="115"/>
      <c r="AL393" s="38"/>
    </row>
    <row r="394" spans="11:38" ht="14.25" customHeight="1">
      <c r="K394" s="37"/>
      <c r="T394" s="47"/>
      <c r="V394" s="47"/>
      <c r="X394" s="47"/>
      <c r="Z394" s="47"/>
      <c r="AB394" s="47"/>
      <c r="AK394" s="115"/>
      <c r="AL394" s="38"/>
    </row>
    <row r="395" spans="11:38" ht="14.25" customHeight="1">
      <c r="K395" s="37"/>
      <c r="T395" s="47"/>
      <c r="V395" s="47"/>
      <c r="X395" s="47"/>
      <c r="Z395" s="47"/>
      <c r="AB395" s="47"/>
      <c r="AK395" s="115"/>
      <c r="AL395" s="38"/>
    </row>
    <row r="396" spans="11:38" ht="14.25" customHeight="1">
      <c r="K396" s="37"/>
      <c r="T396" s="47"/>
      <c r="V396" s="47"/>
      <c r="X396" s="47"/>
      <c r="Z396" s="47"/>
      <c r="AB396" s="47"/>
      <c r="AK396" s="115"/>
      <c r="AL396" s="38"/>
    </row>
    <row r="397" spans="11:38" ht="14.25" customHeight="1">
      <c r="K397" s="37"/>
      <c r="T397" s="47"/>
      <c r="V397" s="47"/>
      <c r="X397" s="47"/>
      <c r="Z397" s="47"/>
      <c r="AB397" s="47"/>
      <c r="AK397" s="115"/>
      <c r="AL397" s="38"/>
    </row>
    <row r="398" spans="11:38" ht="14.25" customHeight="1">
      <c r="K398" s="37"/>
      <c r="T398" s="47"/>
      <c r="V398" s="47"/>
      <c r="X398" s="47"/>
      <c r="Z398" s="47"/>
      <c r="AB398" s="47"/>
      <c r="AK398" s="115"/>
      <c r="AL398" s="38"/>
    </row>
    <row r="399" spans="11:38" ht="14.25" customHeight="1">
      <c r="K399" s="37"/>
      <c r="T399" s="47"/>
      <c r="V399" s="47"/>
      <c r="X399" s="47"/>
      <c r="Z399" s="47"/>
      <c r="AB399" s="47"/>
      <c r="AK399" s="115"/>
      <c r="AL399" s="38"/>
    </row>
    <row r="400" spans="11:38" ht="14.25" customHeight="1">
      <c r="K400" s="37"/>
      <c r="T400" s="47"/>
      <c r="V400" s="47"/>
      <c r="X400" s="47"/>
      <c r="Z400" s="47"/>
      <c r="AB400" s="47"/>
      <c r="AK400" s="115"/>
      <c r="AL400" s="38"/>
    </row>
    <row r="401" spans="11:38" ht="14.25" customHeight="1">
      <c r="K401" s="37"/>
      <c r="T401" s="47"/>
      <c r="V401" s="47"/>
      <c r="X401" s="47"/>
      <c r="Z401" s="47"/>
      <c r="AB401" s="47"/>
      <c r="AK401" s="115"/>
      <c r="AL401" s="38"/>
    </row>
    <row r="402" spans="11:38" ht="14.25" customHeight="1">
      <c r="K402" s="37"/>
      <c r="T402" s="47"/>
      <c r="V402" s="47"/>
      <c r="X402" s="47"/>
      <c r="Z402" s="47"/>
      <c r="AB402" s="47"/>
      <c r="AK402" s="115"/>
      <c r="AL402" s="38"/>
    </row>
    <row r="403" spans="11:38" ht="14.25" customHeight="1">
      <c r="K403" s="37"/>
      <c r="T403" s="47"/>
      <c r="V403" s="47"/>
      <c r="X403" s="47"/>
      <c r="Z403" s="47"/>
      <c r="AB403" s="47"/>
      <c r="AK403" s="115"/>
      <c r="AL403" s="38"/>
    </row>
    <row r="404" spans="11:38" ht="14.25" customHeight="1">
      <c r="K404" s="37"/>
      <c r="T404" s="47"/>
      <c r="V404" s="47"/>
      <c r="X404" s="47"/>
      <c r="Z404" s="47"/>
      <c r="AB404" s="47"/>
      <c r="AK404" s="115"/>
      <c r="AL404" s="38"/>
    </row>
    <row r="405" spans="11:38" ht="14.25" customHeight="1">
      <c r="K405" s="37"/>
      <c r="T405" s="47"/>
      <c r="V405" s="47"/>
      <c r="X405" s="47"/>
      <c r="Z405" s="47"/>
      <c r="AB405" s="47"/>
      <c r="AK405" s="115"/>
      <c r="AL405" s="38"/>
    </row>
    <row r="406" spans="11:38" ht="14.25" customHeight="1">
      <c r="K406" s="37"/>
      <c r="T406" s="47"/>
      <c r="V406" s="47"/>
      <c r="X406" s="47"/>
      <c r="Z406" s="47"/>
      <c r="AB406" s="47"/>
      <c r="AK406" s="115"/>
      <c r="AL406" s="38"/>
    </row>
    <row r="407" spans="11:38" ht="14.25" customHeight="1">
      <c r="K407" s="37"/>
      <c r="T407" s="47"/>
      <c r="V407" s="47"/>
      <c r="X407" s="47"/>
      <c r="Z407" s="47"/>
      <c r="AB407" s="47"/>
      <c r="AK407" s="115"/>
      <c r="AL407" s="38"/>
    </row>
    <row r="408" spans="11:38" ht="14.25" customHeight="1">
      <c r="K408" s="37"/>
      <c r="T408" s="47"/>
      <c r="V408" s="47"/>
      <c r="X408" s="47"/>
      <c r="Z408" s="47"/>
      <c r="AB408" s="47"/>
      <c r="AK408" s="115"/>
      <c r="AL408" s="38"/>
    </row>
    <row r="409" spans="11:38" ht="14.25" customHeight="1">
      <c r="K409" s="37"/>
      <c r="T409" s="47"/>
      <c r="V409" s="47"/>
      <c r="X409" s="47"/>
      <c r="Z409" s="47"/>
      <c r="AB409" s="47"/>
      <c r="AK409" s="115"/>
      <c r="AL409" s="38"/>
    </row>
    <row r="410" spans="11:38" ht="14.25" customHeight="1">
      <c r="K410" s="37"/>
      <c r="T410" s="47"/>
      <c r="V410" s="47"/>
      <c r="X410" s="47"/>
      <c r="Z410" s="47"/>
      <c r="AB410" s="47"/>
      <c r="AK410" s="115"/>
      <c r="AL410" s="38"/>
    </row>
    <row r="411" spans="11:38" ht="14.25" customHeight="1">
      <c r="K411" s="37"/>
      <c r="T411" s="47"/>
      <c r="V411" s="47"/>
      <c r="X411" s="47"/>
      <c r="Z411" s="47"/>
      <c r="AB411" s="47"/>
      <c r="AK411" s="115"/>
      <c r="AL411" s="38"/>
    </row>
    <row r="412" spans="11:38" ht="14.25" customHeight="1">
      <c r="K412" s="37"/>
      <c r="T412" s="47"/>
      <c r="V412" s="47"/>
      <c r="X412" s="47"/>
      <c r="Z412" s="47"/>
      <c r="AB412" s="47"/>
      <c r="AK412" s="115"/>
      <c r="AL412" s="38"/>
    </row>
    <row r="413" spans="11:38" ht="14.25" customHeight="1">
      <c r="K413" s="37"/>
      <c r="T413" s="47"/>
      <c r="V413" s="47"/>
      <c r="X413" s="47"/>
      <c r="Z413" s="47"/>
      <c r="AB413" s="47"/>
      <c r="AK413" s="115"/>
      <c r="AL413" s="38"/>
    </row>
    <row r="414" spans="11:38" ht="14.25" customHeight="1">
      <c r="K414" s="37"/>
      <c r="T414" s="47"/>
      <c r="V414" s="47"/>
      <c r="X414" s="47"/>
      <c r="Z414" s="47"/>
      <c r="AB414" s="47"/>
      <c r="AK414" s="115"/>
      <c r="AL414" s="38"/>
    </row>
    <row r="415" spans="11:38" ht="14.25" customHeight="1">
      <c r="K415" s="37"/>
      <c r="T415" s="47"/>
      <c r="V415" s="47"/>
      <c r="X415" s="47"/>
      <c r="Z415" s="47"/>
      <c r="AB415" s="47"/>
      <c r="AK415" s="115"/>
      <c r="AL415" s="38"/>
    </row>
    <row r="416" spans="11:38" ht="14.25" customHeight="1">
      <c r="K416" s="37"/>
      <c r="T416" s="47"/>
      <c r="V416" s="47"/>
      <c r="X416" s="47"/>
      <c r="Z416" s="47"/>
      <c r="AB416" s="47"/>
      <c r="AK416" s="115"/>
      <c r="AL416" s="38"/>
    </row>
    <row r="417" spans="11:38" ht="14.25" customHeight="1">
      <c r="K417" s="37"/>
      <c r="T417" s="47"/>
      <c r="V417" s="47"/>
      <c r="X417" s="47"/>
      <c r="Z417" s="47"/>
      <c r="AB417" s="47"/>
      <c r="AK417" s="115"/>
      <c r="AL417" s="38"/>
    </row>
    <row r="418" spans="11:38" ht="14.25" customHeight="1">
      <c r="K418" s="37"/>
      <c r="T418" s="47"/>
      <c r="V418" s="47"/>
      <c r="X418" s="47"/>
      <c r="Z418" s="47"/>
      <c r="AB418" s="47"/>
      <c r="AK418" s="115"/>
      <c r="AL418" s="38"/>
    </row>
    <row r="419" spans="11:38" ht="14.25" customHeight="1">
      <c r="K419" s="37"/>
      <c r="T419" s="47"/>
      <c r="V419" s="47"/>
      <c r="X419" s="47"/>
      <c r="Z419" s="47"/>
      <c r="AB419" s="47"/>
      <c r="AK419" s="115"/>
      <c r="AL419" s="38"/>
    </row>
    <row r="420" spans="11:38" ht="14.25" customHeight="1">
      <c r="K420" s="37"/>
      <c r="T420" s="47"/>
      <c r="V420" s="47"/>
      <c r="X420" s="47"/>
      <c r="Z420" s="47"/>
      <c r="AB420" s="47"/>
      <c r="AK420" s="115"/>
      <c r="AL420" s="38"/>
    </row>
    <row r="421" spans="11:38" ht="14.25" customHeight="1">
      <c r="K421" s="37"/>
      <c r="T421" s="47"/>
      <c r="V421" s="47"/>
      <c r="X421" s="47"/>
      <c r="Z421" s="47"/>
      <c r="AB421" s="47"/>
      <c r="AK421" s="115"/>
      <c r="AL421" s="38"/>
    </row>
    <row r="422" spans="11:38" ht="14.25" customHeight="1">
      <c r="K422" s="37"/>
      <c r="T422" s="47"/>
      <c r="V422" s="47"/>
      <c r="X422" s="47"/>
      <c r="Z422" s="47"/>
      <c r="AB422" s="47"/>
      <c r="AK422" s="115"/>
      <c r="AL422" s="38"/>
    </row>
    <row r="423" spans="11:38" ht="14.25" customHeight="1">
      <c r="K423" s="37"/>
      <c r="T423" s="47"/>
      <c r="V423" s="47"/>
      <c r="X423" s="47"/>
      <c r="Z423" s="47"/>
      <c r="AB423" s="47"/>
      <c r="AK423" s="115"/>
      <c r="AL423" s="38"/>
    </row>
    <row r="424" spans="11:38" ht="14.25" customHeight="1">
      <c r="K424" s="37"/>
      <c r="T424" s="47"/>
      <c r="V424" s="47"/>
      <c r="X424" s="47"/>
      <c r="Z424" s="47"/>
      <c r="AB424" s="47"/>
      <c r="AK424" s="115"/>
      <c r="AL424" s="38"/>
    </row>
    <row r="425" spans="11:38" ht="14.25" customHeight="1">
      <c r="K425" s="37"/>
      <c r="T425" s="47"/>
      <c r="V425" s="47"/>
      <c r="X425" s="47"/>
      <c r="Z425" s="47"/>
      <c r="AB425" s="47"/>
      <c r="AK425" s="115"/>
      <c r="AL425" s="38"/>
    </row>
    <row r="426" spans="11:38" ht="14.25" customHeight="1">
      <c r="K426" s="37"/>
      <c r="T426" s="47"/>
      <c r="V426" s="47"/>
      <c r="X426" s="47"/>
      <c r="Z426" s="47"/>
      <c r="AB426" s="47"/>
      <c r="AK426" s="115"/>
      <c r="AL426" s="38"/>
    </row>
    <row r="427" spans="11:38" ht="14.25" customHeight="1">
      <c r="K427" s="37"/>
      <c r="T427" s="47"/>
      <c r="V427" s="47"/>
      <c r="X427" s="47"/>
      <c r="Z427" s="47"/>
      <c r="AB427" s="47"/>
      <c r="AK427" s="115"/>
      <c r="AL427" s="38"/>
    </row>
    <row r="428" spans="11:38" ht="14.25" customHeight="1">
      <c r="K428" s="37"/>
      <c r="T428" s="47"/>
      <c r="V428" s="47"/>
      <c r="X428" s="47"/>
      <c r="Z428" s="47"/>
      <c r="AB428" s="47"/>
      <c r="AK428" s="115"/>
      <c r="AL428" s="38"/>
    </row>
    <row r="429" spans="11:38" ht="14.25" customHeight="1">
      <c r="K429" s="37"/>
      <c r="T429" s="47"/>
      <c r="V429" s="47"/>
      <c r="X429" s="47"/>
      <c r="Z429" s="47"/>
      <c r="AB429" s="47"/>
      <c r="AK429" s="115"/>
      <c r="AL429" s="38"/>
    </row>
    <row r="430" spans="11:38" ht="14.25" customHeight="1">
      <c r="K430" s="37"/>
      <c r="T430" s="47"/>
      <c r="V430" s="47"/>
      <c r="X430" s="47"/>
      <c r="Z430" s="47"/>
      <c r="AB430" s="47"/>
      <c r="AK430" s="115"/>
      <c r="AL430" s="38"/>
    </row>
    <row r="431" spans="11:38" ht="14.25" customHeight="1">
      <c r="K431" s="37"/>
      <c r="T431" s="47"/>
      <c r="V431" s="47"/>
      <c r="X431" s="47"/>
      <c r="Z431" s="47"/>
      <c r="AB431" s="47"/>
      <c r="AK431" s="115"/>
      <c r="AL431" s="38"/>
    </row>
    <row r="432" spans="11:38" ht="14.25" customHeight="1">
      <c r="K432" s="37"/>
      <c r="T432" s="47"/>
      <c r="V432" s="47"/>
      <c r="X432" s="47"/>
      <c r="Z432" s="47"/>
      <c r="AB432" s="47"/>
      <c r="AK432" s="115"/>
      <c r="AL432" s="38"/>
    </row>
    <row r="433" spans="11:38" ht="14.25" customHeight="1">
      <c r="K433" s="37"/>
      <c r="T433" s="47"/>
      <c r="V433" s="47"/>
      <c r="X433" s="47"/>
      <c r="Z433" s="47"/>
      <c r="AB433" s="47"/>
      <c r="AK433" s="115"/>
      <c r="AL433" s="38"/>
    </row>
    <row r="434" spans="11:38" ht="14.25" customHeight="1">
      <c r="K434" s="37"/>
      <c r="T434" s="47"/>
      <c r="V434" s="47"/>
      <c r="X434" s="47"/>
      <c r="Z434" s="47"/>
      <c r="AB434" s="47"/>
      <c r="AK434" s="115"/>
      <c r="AL434" s="38"/>
    </row>
    <row r="435" spans="11:38" ht="14.25" customHeight="1">
      <c r="K435" s="37"/>
      <c r="T435" s="47"/>
      <c r="V435" s="47"/>
      <c r="X435" s="47"/>
      <c r="Z435" s="47"/>
      <c r="AB435" s="47"/>
      <c r="AK435" s="115"/>
      <c r="AL435" s="38"/>
    </row>
    <row r="436" spans="11:38" ht="14.25" customHeight="1">
      <c r="K436" s="37"/>
      <c r="T436" s="47"/>
      <c r="V436" s="47"/>
      <c r="X436" s="47"/>
      <c r="Z436" s="47"/>
      <c r="AB436" s="47"/>
      <c r="AK436" s="115"/>
      <c r="AL436" s="38"/>
    </row>
    <row r="437" spans="11:38" ht="14.25" customHeight="1">
      <c r="K437" s="37"/>
      <c r="T437" s="47"/>
      <c r="V437" s="47"/>
      <c r="X437" s="47"/>
      <c r="Z437" s="47"/>
      <c r="AB437" s="47"/>
      <c r="AK437" s="115"/>
      <c r="AL437" s="38"/>
    </row>
    <row r="438" spans="11:38" ht="14.25" customHeight="1">
      <c r="K438" s="37"/>
      <c r="T438" s="47"/>
      <c r="V438" s="47"/>
      <c r="X438" s="47"/>
      <c r="Z438" s="47"/>
      <c r="AB438" s="47"/>
      <c r="AK438" s="115"/>
      <c r="AL438" s="38"/>
    </row>
    <row r="439" spans="11:38" ht="14.25" customHeight="1">
      <c r="K439" s="37"/>
      <c r="T439" s="47"/>
      <c r="V439" s="47"/>
      <c r="X439" s="47"/>
      <c r="Z439" s="47"/>
      <c r="AB439" s="47"/>
      <c r="AK439" s="115"/>
      <c r="AL439" s="38"/>
    </row>
    <row r="440" spans="11:38" ht="14.25" customHeight="1">
      <c r="K440" s="37"/>
      <c r="T440" s="47"/>
      <c r="V440" s="47"/>
      <c r="X440" s="47"/>
      <c r="Z440" s="47"/>
      <c r="AB440" s="47"/>
      <c r="AK440" s="115"/>
      <c r="AL440" s="38"/>
    </row>
    <row r="441" spans="11:38" ht="14.25" customHeight="1">
      <c r="K441" s="37"/>
      <c r="T441" s="47"/>
      <c r="V441" s="47"/>
      <c r="X441" s="47"/>
      <c r="Z441" s="47"/>
      <c r="AB441" s="47"/>
      <c r="AK441" s="115"/>
      <c r="AL441" s="38"/>
    </row>
    <row r="442" spans="11:38" ht="14.25" customHeight="1">
      <c r="K442" s="37"/>
      <c r="T442" s="47"/>
      <c r="V442" s="47"/>
      <c r="X442" s="47"/>
      <c r="Z442" s="47"/>
      <c r="AB442" s="47"/>
      <c r="AK442" s="115"/>
      <c r="AL442" s="38"/>
    </row>
    <row r="443" spans="11:38" ht="14.25" customHeight="1">
      <c r="K443" s="37"/>
      <c r="T443" s="47"/>
      <c r="V443" s="47"/>
      <c r="X443" s="47"/>
      <c r="Z443" s="47"/>
      <c r="AB443" s="47"/>
      <c r="AK443" s="115"/>
      <c r="AL443" s="38"/>
    </row>
    <row r="444" spans="11:38" ht="14.25" customHeight="1">
      <c r="K444" s="37"/>
      <c r="T444" s="47"/>
      <c r="V444" s="47"/>
      <c r="X444" s="47"/>
      <c r="Z444" s="47"/>
      <c r="AB444" s="47"/>
      <c r="AK444" s="115"/>
      <c r="AL444" s="38"/>
    </row>
    <row r="445" spans="11:38" ht="14.25" customHeight="1">
      <c r="K445" s="37"/>
      <c r="T445" s="47"/>
      <c r="V445" s="47"/>
      <c r="X445" s="47"/>
      <c r="Z445" s="47"/>
      <c r="AB445" s="47"/>
      <c r="AK445" s="115"/>
      <c r="AL445" s="38"/>
    </row>
    <row r="446" spans="11:38" ht="14.25" customHeight="1">
      <c r="K446" s="37"/>
      <c r="T446" s="47"/>
      <c r="V446" s="47"/>
      <c r="X446" s="47"/>
      <c r="Z446" s="47"/>
      <c r="AB446" s="47"/>
      <c r="AK446" s="115"/>
      <c r="AL446" s="38"/>
    </row>
    <row r="447" spans="11:38" ht="14.25" customHeight="1">
      <c r="K447" s="37"/>
      <c r="T447" s="47"/>
      <c r="V447" s="47"/>
      <c r="X447" s="47"/>
      <c r="Z447" s="47"/>
      <c r="AB447" s="47"/>
      <c r="AK447" s="115"/>
      <c r="AL447" s="38"/>
    </row>
    <row r="448" spans="11:38" ht="14.25" customHeight="1">
      <c r="K448" s="37"/>
      <c r="T448" s="47"/>
      <c r="V448" s="47"/>
      <c r="X448" s="47"/>
      <c r="Z448" s="47"/>
      <c r="AB448" s="47"/>
      <c r="AK448" s="115"/>
      <c r="AL448" s="38"/>
    </row>
    <row r="449" spans="11:38" ht="14.25" customHeight="1">
      <c r="K449" s="37"/>
      <c r="T449" s="47"/>
      <c r="V449" s="47"/>
      <c r="X449" s="47"/>
      <c r="Z449" s="47"/>
      <c r="AB449" s="47"/>
      <c r="AK449" s="115"/>
      <c r="AL449" s="38"/>
    </row>
    <row r="450" spans="11:38" ht="14.25" customHeight="1">
      <c r="K450" s="37"/>
      <c r="T450" s="47"/>
      <c r="V450" s="47"/>
      <c r="X450" s="47"/>
      <c r="Z450" s="47"/>
      <c r="AB450" s="47"/>
      <c r="AK450" s="115"/>
      <c r="AL450" s="38"/>
    </row>
    <row r="451" spans="11:38" ht="14.25" customHeight="1">
      <c r="K451" s="37"/>
      <c r="T451" s="47"/>
      <c r="V451" s="47"/>
      <c r="X451" s="47"/>
      <c r="Z451" s="47"/>
      <c r="AB451" s="47"/>
      <c r="AK451" s="115"/>
      <c r="AL451" s="38"/>
    </row>
    <row r="452" spans="11:38" ht="14.25" customHeight="1">
      <c r="K452" s="37"/>
      <c r="T452" s="47"/>
      <c r="V452" s="47"/>
      <c r="X452" s="47"/>
      <c r="Z452" s="47"/>
      <c r="AB452" s="47"/>
      <c r="AK452" s="115"/>
      <c r="AL452" s="38"/>
    </row>
    <row r="453" spans="11:38" ht="14.25" customHeight="1">
      <c r="K453" s="37"/>
      <c r="T453" s="47"/>
      <c r="V453" s="47"/>
      <c r="X453" s="47"/>
      <c r="Z453" s="47"/>
      <c r="AB453" s="47"/>
      <c r="AK453" s="115"/>
      <c r="AL453" s="38"/>
    </row>
    <row r="454" spans="11:38" ht="14.25" customHeight="1">
      <c r="K454" s="37"/>
      <c r="T454" s="47"/>
      <c r="V454" s="47"/>
      <c r="X454" s="47"/>
      <c r="Z454" s="47"/>
      <c r="AB454" s="47"/>
      <c r="AK454" s="115"/>
      <c r="AL454" s="38"/>
    </row>
    <row r="455" spans="11:38" ht="14.25" customHeight="1">
      <c r="K455" s="37"/>
      <c r="T455" s="47"/>
      <c r="V455" s="47"/>
      <c r="X455" s="47"/>
      <c r="Z455" s="47"/>
      <c r="AB455" s="47"/>
      <c r="AK455" s="115"/>
      <c r="AL455" s="38"/>
    </row>
    <row r="456" spans="11:38" ht="14.25" customHeight="1">
      <c r="K456" s="37"/>
      <c r="T456" s="47"/>
      <c r="V456" s="47"/>
      <c r="X456" s="47"/>
      <c r="Z456" s="47"/>
      <c r="AB456" s="47"/>
      <c r="AK456" s="115"/>
      <c r="AL456" s="38"/>
    </row>
    <row r="457" spans="11:38" ht="14.25" customHeight="1">
      <c r="K457" s="37"/>
      <c r="T457" s="47"/>
      <c r="V457" s="47"/>
      <c r="X457" s="47"/>
      <c r="Z457" s="47"/>
      <c r="AB457" s="47"/>
      <c r="AK457" s="115"/>
      <c r="AL457" s="38"/>
    </row>
    <row r="458" spans="11:38" ht="14.25" customHeight="1">
      <c r="K458" s="37"/>
      <c r="T458" s="47"/>
      <c r="V458" s="47"/>
      <c r="X458" s="47"/>
      <c r="Z458" s="47"/>
      <c r="AB458" s="47"/>
      <c r="AK458" s="115"/>
      <c r="AL458" s="38"/>
    </row>
    <row r="459" spans="11:38" ht="14.25" customHeight="1">
      <c r="K459" s="37"/>
      <c r="T459" s="47"/>
      <c r="V459" s="47"/>
      <c r="X459" s="47"/>
      <c r="Z459" s="47"/>
      <c r="AB459" s="47"/>
      <c r="AK459" s="115"/>
      <c r="AL459" s="38"/>
    </row>
    <row r="460" spans="11:38" ht="14.25" customHeight="1">
      <c r="K460" s="37"/>
      <c r="T460" s="47"/>
      <c r="V460" s="47"/>
      <c r="X460" s="47"/>
      <c r="Z460" s="47"/>
      <c r="AB460" s="47"/>
      <c r="AK460" s="115"/>
      <c r="AL460" s="38"/>
    </row>
    <row r="461" spans="11:38" ht="14.25" customHeight="1">
      <c r="K461" s="37"/>
      <c r="T461" s="47"/>
      <c r="V461" s="47"/>
      <c r="X461" s="47"/>
      <c r="Z461" s="47"/>
      <c r="AB461" s="47"/>
      <c r="AK461" s="115"/>
      <c r="AL461" s="38"/>
    </row>
    <row r="462" spans="11:38" ht="14.25" customHeight="1">
      <c r="K462" s="37"/>
      <c r="T462" s="47"/>
      <c r="V462" s="47"/>
      <c r="X462" s="47"/>
      <c r="Z462" s="47"/>
      <c r="AB462" s="47"/>
      <c r="AK462" s="115"/>
      <c r="AL462" s="38"/>
    </row>
    <row r="463" spans="11:38" ht="14.25" customHeight="1">
      <c r="K463" s="37"/>
      <c r="T463" s="47"/>
      <c r="V463" s="47"/>
      <c r="X463" s="47"/>
      <c r="Z463" s="47"/>
      <c r="AB463" s="47"/>
      <c r="AK463" s="115"/>
      <c r="AL463" s="38"/>
    </row>
    <row r="464" spans="11:38" ht="14.25" customHeight="1">
      <c r="K464" s="37"/>
      <c r="T464" s="47"/>
      <c r="V464" s="47"/>
      <c r="X464" s="47"/>
      <c r="Z464" s="47"/>
      <c r="AB464" s="47"/>
      <c r="AK464" s="115"/>
      <c r="AL464" s="38"/>
    </row>
    <row r="465" spans="11:38" ht="14.25" customHeight="1">
      <c r="K465" s="37"/>
      <c r="T465" s="47"/>
      <c r="V465" s="47"/>
      <c r="X465" s="47"/>
      <c r="Z465" s="47"/>
      <c r="AB465" s="47"/>
      <c r="AK465" s="115"/>
      <c r="AL465" s="38"/>
    </row>
    <row r="466" spans="11:38" ht="14.25" customHeight="1">
      <c r="K466" s="37"/>
      <c r="T466" s="47"/>
      <c r="V466" s="47"/>
      <c r="X466" s="47"/>
      <c r="Z466" s="47"/>
      <c r="AB466" s="47"/>
      <c r="AK466" s="115"/>
      <c r="AL466" s="38"/>
    </row>
    <row r="467" spans="11:38" ht="14.25" customHeight="1">
      <c r="K467" s="37"/>
      <c r="T467" s="47"/>
      <c r="V467" s="47"/>
      <c r="X467" s="47"/>
      <c r="Z467" s="47"/>
      <c r="AB467" s="47"/>
      <c r="AK467" s="115"/>
      <c r="AL467" s="38"/>
    </row>
    <row r="468" spans="11:38" ht="14.25" customHeight="1">
      <c r="K468" s="37"/>
      <c r="T468" s="47"/>
      <c r="V468" s="47"/>
      <c r="X468" s="47"/>
      <c r="Z468" s="47"/>
      <c r="AB468" s="47"/>
      <c r="AK468" s="115"/>
      <c r="AL468" s="38"/>
    </row>
    <row r="469" spans="11:38" ht="14.25" customHeight="1">
      <c r="K469" s="37"/>
      <c r="T469" s="47"/>
      <c r="V469" s="47"/>
      <c r="X469" s="47"/>
      <c r="Z469" s="47"/>
      <c r="AB469" s="47"/>
      <c r="AK469" s="115"/>
      <c r="AL469" s="38"/>
    </row>
    <row r="470" spans="11:38" ht="14.25" customHeight="1">
      <c r="K470" s="37"/>
      <c r="T470" s="47"/>
      <c r="V470" s="47"/>
      <c r="X470" s="47"/>
      <c r="Z470" s="47"/>
      <c r="AB470" s="47"/>
      <c r="AK470" s="115"/>
      <c r="AL470" s="38"/>
    </row>
    <row r="471" spans="11:38" ht="14.25" customHeight="1">
      <c r="K471" s="37"/>
      <c r="T471" s="47"/>
      <c r="V471" s="47"/>
      <c r="X471" s="47"/>
      <c r="Z471" s="47"/>
      <c r="AB471" s="47"/>
      <c r="AK471" s="115"/>
      <c r="AL471" s="38"/>
    </row>
    <row r="472" spans="11:38" ht="14.25" customHeight="1">
      <c r="K472" s="37"/>
      <c r="T472" s="47"/>
      <c r="V472" s="47"/>
      <c r="X472" s="47"/>
      <c r="Z472" s="47"/>
      <c r="AB472" s="47"/>
      <c r="AK472" s="115"/>
      <c r="AL472" s="38"/>
    </row>
    <row r="473" spans="11:38" ht="14.25" customHeight="1">
      <c r="K473" s="37"/>
      <c r="T473" s="47"/>
      <c r="V473" s="47"/>
      <c r="X473" s="47"/>
      <c r="Z473" s="47"/>
      <c r="AB473" s="47"/>
      <c r="AK473" s="115"/>
      <c r="AL473" s="38"/>
    </row>
    <row r="474" spans="11:38" ht="14.25" customHeight="1">
      <c r="K474" s="37"/>
      <c r="T474" s="47"/>
      <c r="V474" s="47"/>
      <c r="X474" s="47"/>
      <c r="Z474" s="47"/>
      <c r="AB474" s="47"/>
      <c r="AK474" s="115"/>
      <c r="AL474" s="38"/>
    </row>
    <row r="475" spans="11:38" ht="14.25" customHeight="1">
      <c r="K475" s="37"/>
      <c r="T475" s="47"/>
      <c r="V475" s="47"/>
      <c r="X475" s="47"/>
      <c r="Z475" s="47"/>
      <c r="AB475" s="47"/>
      <c r="AK475" s="115"/>
      <c r="AL475" s="38"/>
    </row>
    <row r="476" spans="11:38" ht="14.25" customHeight="1">
      <c r="K476" s="37"/>
      <c r="T476" s="47"/>
      <c r="V476" s="47"/>
      <c r="X476" s="47"/>
      <c r="Z476" s="47"/>
      <c r="AB476" s="47"/>
      <c r="AK476" s="115"/>
      <c r="AL476" s="38"/>
    </row>
    <row r="477" spans="11:38" ht="14.25" customHeight="1">
      <c r="K477" s="37"/>
      <c r="T477" s="47"/>
      <c r="V477" s="47"/>
      <c r="X477" s="47"/>
      <c r="Z477" s="47"/>
      <c r="AB477" s="47"/>
      <c r="AK477" s="115"/>
      <c r="AL477" s="38"/>
    </row>
    <row r="478" spans="11:38" ht="14.25" customHeight="1">
      <c r="K478" s="37"/>
      <c r="T478" s="47"/>
      <c r="V478" s="47"/>
      <c r="X478" s="47"/>
      <c r="Z478" s="47"/>
      <c r="AB478" s="47"/>
      <c r="AK478" s="115"/>
      <c r="AL478" s="38"/>
    </row>
    <row r="479" spans="11:38" ht="14.25" customHeight="1">
      <c r="K479" s="37"/>
      <c r="T479" s="47"/>
      <c r="V479" s="47"/>
      <c r="X479" s="47"/>
      <c r="Z479" s="47"/>
      <c r="AB479" s="47"/>
      <c r="AK479" s="115"/>
      <c r="AL479" s="38"/>
    </row>
    <row r="480" spans="11:38" ht="14.25" customHeight="1">
      <c r="K480" s="37"/>
      <c r="T480" s="47"/>
      <c r="V480" s="47"/>
      <c r="X480" s="47"/>
      <c r="Z480" s="47"/>
      <c r="AB480" s="47"/>
      <c r="AK480" s="115"/>
      <c r="AL480" s="38"/>
    </row>
    <row r="481" spans="11:38" ht="14.25" customHeight="1">
      <c r="K481" s="37"/>
      <c r="T481" s="47"/>
      <c r="V481" s="47"/>
      <c r="X481" s="47"/>
      <c r="Z481" s="47"/>
      <c r="AB481" s="47"/>
      <c r="AK481" s="115"/>
      <c r="AL481" s="38"/>
    </row>
    <row r="482" spans="11:38" ht="14.25" customHeight="1">
      <c r="K482" s="37"/>
      <c r="T482" s="47"/>
      <c r="V482" s="47"/>
      <c r="X482" s="47"/>
      <c r="Z482" s="47"/>
      <c r="AB482" s="47"/>
      <c r="AK482" s="115"/>
      <c r="AL482" s="38"/>
    </row>
    <row r="483" spans="11:38" ht="14.25" customHeight="1">
      <c r="K483" s="37"/>
      <c r="T483" s="47"/>
      <c r="V483" s="47"/>
      <c r="X483" s="47"/>
      <c r="Z483" s="47"/>
      <c r="AB483" s="47"/>
      <c r="AK483" s="115"/>
      <c r="AL483" s="38"/>
    </row>
    <row r="484" spans="11:38" ht="14.25" customHeight="1">
      <c r="K484" s="37"/>
      <c r="T484" s="47"/>
      <c r="V484" s="47"/>
      <c r="X484" s="47"/>
      <c r="Z484" s="47"/>
      <c r="AB484" s="47"/>
      <c r="AK484" s="115"/>
      <c r="AL484" s="38"/>
    </row>
    <row r="485" spans="11:38" ht="14.25" customHeight="1">
      <c r="K485" s="37"/>
      <c r="T485" s="47"/>
      <c r="V485" s="47"/>
      <c r="X485" s="47"/>
      <c r="Z485" s="47"/>
      <c r="AB485" s="47"/>
      <c r="AK485" s="115"/>
      <c r="AL485" s="38"/>
    </row>
    <row r="486" spans="11:38" ht="14.25" customHeight="1">
      <c r="K486" s="37"/>
      <c r="T486" s="47"/>
      <c r="V486" s="47"/>
      <c r="X486" s="47"/>
      <c r="Z486" s="47"/>
      <c r="AB486" s="47"/>
      <c r="AK486" s="115"/>
      <c r="AL486" s="38"/>
    </row>
    <row r="487" spans="11:38" ht="14.25" customHeight="1">
      <c r="K487" s="37"/>
      <c r="T487" s="47"/>
      <c r="V487" s="47"/>
      <c r="X487" s="47"/>
      <c r="Z487" s="47"/>
      <c r="AB487" s="47"/>
      <c r="AK487" s="115"/>
      <c r="AL487" s="38"/>
    </row>
    <row r="488" spans="11:38" ht="14.25" customHeight="1">
      <c r="K488" s="37"/>
      <c r="T488" s="47"/>
      <c r="V488" s="47"/>
      <c r="X488" s="47"/>
      <c r="Z488" s="47"/>
      <c r="AB488" s="47"/>
      <c r="AK488" s="115"/>
      <c r="AL488" s="38"/>
    </row>
    <row r="489" spans="11:38" ht="14.25" customHeight="1">
      <c r="K489" s="37"/>
      <c r="T489" s="47"/>
      <c r="V489" s="47"/>
      <c r="X489" s="47"/>
      <c r="Z489" s="47"/>
      <c r="AB489" s="47"/>
      <c r="AK489" s="115"/>
      <c r="AL489" s="38"/>
    </row>
    <row r="490" spans="11:38" ht="14.25" customHeight="1">
      <c r="K490" s="37"/>
      <c r="T490" s="47"/>
      <c r="V490" s="47"/>
      <c r="X490" s="47"/>
      <c r="Z490" s="47"/>
      <c r="AB490" s="47"/>
      <c r="AK490" s="115"/>
      <c r="AL490" s="38"/>
    </row>
    <row r="491" spans="11:38" ht="14.25" customHeight="1">
      <c r="K491" s="37"/>
      <c r="T491" s="47"/>
      <c r="V491" s="47"/>
      <c r="X491" s="47"/>
      <c r="Z491" s="47"/>
      <c r="AB491" s="47"/>
      <c r="AK491" s="115"/>
      <c r="AL491" s="38"/>
    </row>
    <row r="492" spans="11:38" ht="14.25" customHeight="1">
      <c r="K492" s="37"/>
      <c r="T492" s="47"/>
      <c r="V492" s="47"/>
      <c r="X492" s="47"/>
      <c r="Z492" s="47"/>
      <c r="AB492" s="47"/>
      <c r="AK492" s="115"/>
      <c r="AL492" s="38"/>
    </row>
    <row r="493" spans="11:38" ht="14.25" customHeight="1">
      <c r="K493" s="37"/>
      <c r="T493" s="47"/>
      <c r="V493" s="47"/>
      <c r="X493" s="47"/>
      <c r="Z493" s="47"/>
      <c r="AB493" s="47"/>
      <c r="AK493" s="115"/>
      <c r="AL493" s="38"/>
    </row>
    <row r="494" spans="11:38" ht="14.25" customHeight="1">
      <c r="K494" s="37"/>
      <c r="T494" s="47"/>
      <c r="V494" s="47"/>
      <c r="X494" s="47"/>
      <c r="Z494" s="47"/>
      <c r="AB494" s="47"/>
      <c r="AK494" s="115"/>
      <c r="AL494" s="38"/>
    </row>
    <row r="495" spans="11:38" ht="14.25" customHeight="1">
      <c r="K495" s="37"/>
      <c r="T495" s="47"/>
      <c r="V495" s="47"/>
      <c r="X495" s="47"/>
      <c r="Z495" s="47"/>
      <c r="AB495" s="47"/>
      <c r="AK495" s="115"/>
      <c r="AL495" s="38"/>
    </row>
    <row r="496" spans="11:38" ht="14.25" customHeight="1">
      <c r="K496" s="37"/>
      <c r="T496" s="47"/>
      <c r="V496" s="47"/>
      <c r="X496" s="47"/>
      <c r="Z496" s="47"/>
      <c r="AB496" s="47"/>
      <c r="AK496" s="115"/>
      <c r="AL496" s="38"/>
    </row>
    <row r="497" spans="11:38" ht="14.25" customHeight="1">
      <c r="K497" s="37"/>
      <c r="T497" s="47"/>
      <c r="V497" s="47"/>
      <c r="X497" s="47"/>
      <c r="Z497" s="47"/>
      <c r="AB497" s="47"/>
      <c r="AK497" s="115"/>
      <c r="AL497" s="38"/>
    </row>
    <row r="498" spans="11:38" ht="14.25" customHeight="1">
      <c r="K498" s="37"/>
      <c r="T498" s="47"/>
      <c r="V498" s="47"/>
      <c r="X498" s="47"/>
      <c r="Z498" s="47"/>
      <c r="AB498" s="47"/>
      <c r="AK498" s="115"/>
      <c r="AL498" s="38"/>
    </row>
    <row r="499" spans="11:38" ht="14.25" customHeight="1">
      <c r="K499" s="37"/>
      <c r="T499" s="47"/>
      <c r="V499" s="47"/>
      <c r="X499" s="47"/>
      <c r="Z499" s="47"/>
      <c r="AB499" s="47"/>
      <c r="AK499" s="115"/>
      <c r="AL499" s="38"/>
    </row>
    <row r="500" spans="11:38" ht="14.25" customHeight="1">
      <c r="K500" s="37"/>
      <c r="T500" s="47"/>
      <c r="V500" s="47"/>
      <c r="X500" s="47"/>
      <c r="Z500" s="47"/>
      <c r="AB500" s="47"/>
      <c r="AK500" s="115"/>
      <c r="AL500" s="38"/>
    </row>
    <row r="501" spans="11:38" ht="14.25" customHeight="1">
      <c r="K501" s="37"/>
      <c r="T501" s="47"/>
      <c r="V501" s="47"/>
      <c r="X501" s="47"/>
      <c r="Z501" s="47"/>
      <c r="AB501" s="47"/>
      <c r="AK501" s="115"/>
      <c r="AL501" s="38"/>
    </row>
    <row r="502" spans="11:38" ht="14.25" customHeight="1">
      <c r="K502" s="37"/>
      <c r="T502" s="47"/>
      <c r="V502" s="47"/>
      <c r="X502" s="47"/>
      <c r="Z502" s="47"/>
      <c r="AB502" s="47"/>
      <c r="AK502" s="115"/>
      <c r="AL502" s="38"/>
    </row>
    <row r="503" spans="11:38" ht="14.25" customHeight="1">
      <c r="K503" s="37"/>
      <c r="T503" s="47"/>
      <c r="V503" s="47"/>
      <c r="X503" s="47"/>
      <c r="Z503" s="47"/>
      <c r="AB503" s="47"/>
      <c r="AK503" s="115"/>
      <c r="AL503" s="38"/>
    </row>
    <row r="504" spans="11:38" ht="14.25" customHeight="1">
      <c r="K504" s="37"/>
      <c r="T504" s="47"/>
      <c r="V504" s="47"/>
      <c r="X504" s="47"/>
      <c r="Z504" s="47"/>
      <c r="AB504" s="47"/>
      <c r="AK504" s="115"/>
      <c r="AL504" s="38"/>
    </row>
    <row r="505" spans="11:38" ht="14.25" customHeight="1">
      <c r="K505" s="37"/>
      <c r="T505" s="47"/>
      <c r="V505" s="47"/>
      <c r="X505" s="47"/>
      <c r="Z505" s="47"/>
      <c r="AB505" s="47"/>
      <c r="AK505" s="115"/>
      <c r="AL505" s="38"/>
    </row>
    <row r="506" spans="11:38" ht="14.25" customHeight="1">
      <c r="K506" s="37"/>
      <c r="T506" s="47"/>
      <c r="V506" s="47"/>
      <c r="X506" s="47"/>
      <c r="Z506" s="47"/>
      <c r="AB506" s="47"/>
      <c r="AK506" s="115"/>
      <c r="AL506" s="38"/>
    </row>
    <row r="507" spans="11:38" ht="14.25" customHeight="1">
      <c r="K507" s="37"/>
      <c r="T507" s="47"/>
      <c r="V507" s="47"/>
      <c r="X507" s="47"/>
      <c r="Z507" s="47"/>
      <c r="AB507" s="47"/>
      <c r="AK507" s="115"/>
      <c r="AL507" s="38"/>
    </row>
    <row r="508" spans="11:38" ht="14.25" customHeight="1">
      <c r="K508" s="37"/>
      <c r="T508" s="47"/>
      <c r="V508" s="47"/>
      <c r="X508" s="47"/>
      <c r="Z508" s="47"/>
      <c r="AB508" s="47"/>
      <c r="AK508" s="115"/>
      <c r="AL508" s="38"/>
    </row>
    <row r="509" spans="11:38" ht="14.25" customHeight="1">
      <c r="K509" s="37"/>
      <c r="T509" s="47"/>
      <c r="V509" s="47"/>
      <c r="X509" s="47"/>
      <c r="Z509" s="47"/>
      <c r="AB509" s="47"/>
      <c r="AK509" s="115"/>
      <c r="AL509" s="38"/>
    </row>
    <row r="510" spans="11:38" ht="14.25" customHeight="1">
      <c r="K510" s="37"/>
      <c r="T510" s="47"/>
      <c r="V510" s="47"/>
      <c r="X510" s="47"/>
      <c r="Z510" s="47"/>
      <c r="AB510" s="47"/>
      <c r="AK510" s="115"/>
      <c r="AL510" s="38"/>
    </row>
    <row r="511" spans="11:38" ht="14.25" customHeight="1">
      <c r="K511" s="37"/>
      <c r="T511" s="47"/>
      <c r="V511" s="47"/>
      <c r="X511" s="47"/>
      <c r="Z511" s="47"/>
      <c r="AB511" s="47"/>
      <c r="AK511" s="115"/>
      <c r="AL511" s="38"/>
    </row>
    <row r="512" spans="11:38" ht="14.25" customHeight="1">
      <c r="K512" s="37"/>
      <c r="T512" s="47"/>
      <c r="V512" s="47"/>
      <c r="X512" s="47"/>
      <c r="Z512" s="47"/>
      <c r="AB512" s="47"/>
      <c r="AK512" s="115"/>
      <c r="AL512" s="38"/>
    </row>
    <row r="513" spans="11:38" ht="14.25" customHeight="1">
      <c r="K513" s="37"/>
      <c r="T513" s="47"/>
      <c r="V513" s="47"/>
      <c r="X513" s="47"/>
      <c r="Z513" s="47"/>
      <c r="AB513" s="47"/>
      <c r="AK513" s="115"/>
      <c r="AL513" s="38"/>
    </row>
    <row r="514" spans="11:38" ht="14.25" customHeight="1">
      <c r="K514" s="37"/>
      <c r="T514" s="47"/>
      <c r="V514" s="47"/>
      <c r="X514" s="47"/>
      <c r="Z514" s="47"/>
      <c r="AB514" s="47"/>
      <c r="AK514" s="115"/>
      <c r="AL514" s="38"/>
    </row>
    <row r="515" spans="11:38" ht="14.25" customHeight="1">
      <c r="K515" s="37"/>
      <c r="T515" s="47"/>
      <c r="V515" s="47"/>
      <c r="X515" s="47"/>
      <c r="Z515" s="47"/>
      <c r="AB515" s="47"/>
      <c r="AK515" s="115"/>
      <c r="AL515" s="38"/>
    </row>
    <row r="516" spans="11:38" ht="14.25" customHeight="1">
      <c r="K516" s="37"/>
      <c r="T516" s="47"/>
      <c r="V516" s="47"/>
      <c r="X516" s="47"/>
      <c r="Z516" s="47"/>
      <c r="AB516" s="47"/>
      <c r="AK516" s="115"/>
      <c r="AL516" s="38"/>
    </row>
    <row r="517" spans="11:38" ht="14.25" customHeight="1">
      <c r="K517" s="37"/>
      <c r="T517" s="47"/>
      <c r="V517" s="47"/>
      <c r="X517" s="47"/>
      <c r="Z517" s="47"/>
      <c r="AB517" s="47"/>
      <c r="AK517" s="115"/>
      <c r="AL517" s="38"/>
    </row>
    <row r="518" spans="11:38" ht="14.25" customHeight="1">
      <c r="K518" s="37"/>
      <c r="T518" s="47"/>
      <c r="V518" s="47"/>
      <c r="X518" s="47"/>
      <c r="Z518" s="47"/>
      <c r="AB518" s="47"/>
      <c r="AK518" s="115"/>
      <c r="AL518" s="38"/>
    </row>
    <row r="519" spans="11:38" ht="14.25" customHeight="1">
      <c r="K519" s="37"/>
      <c r="T519" s="47"/>
      <c r="V519" s="47"/>
      <c r="X519" s="47"/>
      <c r="Z519" s="47"/>
      <c r="AB519" s="47"/>
      <c r="AK519" s="115"/>
      <c r="AL519" s="38"/>
    </row>
    <row r="520" spans="11:38" ht="14.25" customHeight="1">
      <c r="K520" s="37"/>
      <c r="T520" s="47"/>
      <c r="V520" s="47"/>
      <c r="X520" s="47"/>
      <c r="Z520" s="47"/>
      <c r="AB520" s="47"/>
      <c r="AK520" s="115"/>
      <c r="AL520" s="38"/>
    </row>
    <row r="521" spans="11:38" ht="14.25" customHeight="1">
      <c r="K521" s="37"/>
      <c r="T521" s="47"/>
      <c r="V521" s="47"/>
      <c r="X521" s="47"/>
      <c r="Z521" s="47"/>
      <c r="AB521" s="47"/>
      <c r="AK521" s="115"/>
      <c r="AL521" s="38"/>
    </row>
    <row r="522" spans="11:38" ht="14.25" customHeight="1">
      <c r="K522" s="37"/>
      <c r="T522" s="47"/>
      <c r="V522" s="47"/>
      <c r="X522" s="47"/>
      <c r="Z522" s="47"/>
      <c r="AB522" s="47"/>
      <c r="AK522" s="115"/>
      <c r="AL522" s="38"/>
    </row>
    <row r="523" spans="11:38" ht="14.25" customHeight="1">
      <c r="K523" s="37"/>
      <c r="T523" s="47"/>
      <c r="V523" s="47"/>
      <c r="X523" s="47"/>
      <c r="Z523" s="47"/>
      <c r="AB523" s="47"/>
      <c r="AK523" s="115"/>
      <c r="AL523" s="38"/>
    </row>
    <row r="524" spans="11:38" ht="14.25" customHeight="1">
      <c r="K524" s="37"/>
      <c r="T524" s="47"/>
      <c r="V524" s="47"/>
      <c r="X524" s="47"/>
      <c r="Z524" s="47"/>
      <c r="AB524" s="47"/>
      <c r="AK524" s="115"/>
      <c r="AL524" s="38"/>
    </row>
    <row r="525" spans="11:38" ht="14.25" customHeight="1">
      <c r="K525" s="37"/>
      <c r="T525" s="47"/>
      <c r="V525" s="47"/>
      <c r="X525" s="47"/>
      <c r="Z525" s="47"/>
      <c r="AB525" s="47"/>
      <c r="AK525" s="115"/>
      <c r="AL525" s="38"/>
    </row>
    <row r="526" spans="11:38" ht="14.25" customHeight="1">
      <c r="K526" s="37"/>
      <c r="T526" s="47"/>
      <c r="V526" s="47"/>
      <c r="X526" s="47"/>
      <c r="Z526" s="47"/>
      <c r="AB526" s="47"/>
      <c r="AK526" s="115"/>
      <c r="AL526" s="38"/>
    </row>
    <row r="527" spans="11:38" ht="14.25" customHeight="1">
      <c r="K527" s="37"/>
      <c r="T527" s="47"/>
      <c r="V527" s="47"/>
      <c r="X527" s="47"/>
      <c r="Z527" s="47"/>
      <c r="AB527" s="47"/>
      <c r="AK527" s="115"/>
      <c r="AL527" s="38"/>
    </row>
    <row r="528" spans="11:38" ht="14.25" customHeight="1">
      <c r="K528" s="37"/>
      <c r="T528" s="47"/>
      <c r="V528" s="47"/>
      <c r="X528" s="47"/>
      <c r="Z528" s="47"/>
      <c r="AB528" s="47"/>
      <c r="AK528" s="115"/>
      <c r="AL528" s="38"/>
    </row>
    <row r="529" spans="11:38" ht="14.25" customHeight="1">
      <c r="K529" s="37"/>
      <c r="T529" s="47"/>
      <c r="V529" s="47"/>
      <c r="X529" s="47"/>
      <c r="Z529" s="47"/>
      <c r="AB529" s="47"/>
      <c r="AK529" s="115"/>
      <c r="AL529" s="38"/>
    </row>
    <row r="530" spans="11:38" ht="14.25" customHeight="1">
      <c r="K530" s="37"/>
      <c r="T530" s="47"/>
      <c r="V530" s="47"/>
      <c r="X530" s="47"/>
      <c r="Z530" s="47"/>
      <c r="AB530" s="47"/>
      <c r="AK530" s="115"/>
      <c r="AL530" s="38"/>
    </row>
    <row r="531" spans="11:38" ht="14.25" customHeight="1">
      <c r="K531" s="37"/>
      <c r="T531" s="47"/>
      <c r="V531" s="47"/>
      <c r="X531" s="47"/>
      <c r="Z531" s="47"/>
      <c r="AB531" s="47"/>
      <c r="AK531" s="115"/>
      <c r="AL531" s="38"/>
    </row>
    <row r="532" spans="11:38" ht="14.25" customHeight="1">
      <c r="K532" s="37"/>
      <c r="T532" s="47"/>
      <c r="V532" s="47"/>
      <c r="X532" s="47"/>
      <c r="Z532" s="47"/>
      <c r="AB532" s="47"/>
      <c r="AK532" s="115"/>
      <c r="AL532" s="38"/>
    </row>
    <row r="533" spans="11:38" ht="14.25" customHeight="1">
      <c r="K533" s="37"/>
      <c r="T533" s="47"/>
      <c r="V533" s="47"/>
      <c r="X533" s="47"/>
      <c r="Z533" s="47"/>
      <c r="AB533" s="47"/>
      <c r="AK533" s="115"/>
      <c r="AL533" s="38"/>
    </row>
    <row r="534" spans="11:38" ht="14.25" customHeight="1">
      <c r="K534" s="37"/>
      <c r="T534" s="47"/>
      <c r="V534" s="47"/>
      <c r="X534" s="47"/>
      <c r="Z534" s="47"/>
      <c r="AB534" s="47"/>
      <c r="AK534" s="115"/>
      <c r="AL534" s="38"/>
    </row>
    <row r="535" spans="11:38" ht="14.25" customHeight="1">
      <c r="K535" s="37"/>
      <c r="T535" s="47"/>
      <c r="V535" s="47"/>
      <c r="X535" s="47"/>
      <c r="Z535" s="47"/>
      <c r="AB535" s="47"/>
      <c r="AK535" s="115"/>
      <c r="AL535" s="38"/>
    </row>
    <row r="536" spans="11:38" ht="14.25" customHeight="1">
      <c r="K536" s="37"/>
      <c r="T536" s="47"/>
      <c r="V536" s="47"/>
      <c r="X536" s="47"/>
      <c r="Z536" s="47"/>
      <c r="AB536" s="47"/>
      <c r="AK536" s="115"/>
      <c r="AL536" s="38"/>
    </row>
    <row r="537" spans="11:38" ht="14.25" customHeight="1">
      <c r="K537" s="37"/>
      <c r="T537" s="47"/>
      <c r="V537" s="47"/>
      <c r="X537" s="47"/>
      <c r="Z537" s="47"/>
      <c r="AB537" s="47"/>
      <c r="AK537" s="115"/>
      <c r="AL537" s="38"/>
    </row>
    <row r="538" spans="11:38" ht="14.25" customHeight="1">
      <c r="K538" s="37"/>
      <c r="T538" s="47"/>
      <c r="V538" s="47"/>
      <c r="X538" s="47"/>
      <c r="Z538" s="47"/>
      <c r="AB538" s="47"/>
      <c r="AK538" s="115"/>
      <c r="AL538" s="38"/>
    </row>
    <row r="539" spans="11:38" ht="14.25" customHeight="1">
      <c r="K539" s="37"/>
      <c r="T539" s="47"/>
      <c r="V539" s="47"/>
      <c r="X539" s="47"/>
      <c r="Z539" s="47"/>
      <c r="AB539" s="47"/>
      <c r="AK539" s="115"/>
      <c r="AL539" s="38"/>
    </row>
    <row r="540" spans="11:38" ht="14.25" customHeight="1">
      <c r="K540" s="37"/>
      <c r="T540" s="47"/>
      <c r="V540" s="47"/>
      <c r="X540" s="47"/>
      <c r="Z540" s="47"/>
      <c r="AB540" s="47"/>
      <c r="AK540" s="115"/>
      <c r="AL540" s="38"/>
    </row>
    <row r="541" spans="11:38" ht="14.25" customHeight="1">
      <c r="K541" s="37"/>
      <c r="T541" s="47"/>
      <c r="V541" s="47"/>
      <c r="X541" s="47"/>
      <c r="Z541" s="47"/>
      <c r="AB541" s="47"/>
      <c r="AK541" s="115"/>
      <c r="AL541" s="38"/>
    </row>
    <row r="542" spans="11:38" ht="14.25" customHeight="1">
      <c r="K542" s="37"/>
      <c r="T542" s="47"/>
      <c r="V542" s="47"/>
      <c r="X542" s="47"/>
      <c r="Z542" s="47"/>
      <c r="AB542" s="47"/>
      <c r="AK542" s="115"/>
      <c r="AL542" s="38"/>
    </row>
    <row r="543" spans="11:38" ht="14.25" customHeight="1">
      <c r="K543" s="37"/>
      <c r="T543" s="47"/>
      <c r="V543" s="47"/>
      <c r="X543" s="47"/>
      <c r="Z543" s="47"/>
      <c r="AB543" s="47"/>
      <c r="AK543" s="115"/>
      <c r="AL543" s="38"/>
    </row>
    <row r="544" spans="11:38" ht="14.25" customHeight="1">
      <c r="K544" s="37"/>
      <c r="T544" s="47"/>
      <c r="V544" s="47"/>
      <c r="X544" s="47"/>
      <c r="Z544" s="47"/>
      <c r="AB544" s="47"/>
      <c r="AK544" s="115"/>
      <c r="AL544" s="38"/>
    </row>
    <row r="545" spans="11:38" ht="14.25" customHeight="1">
      <c r="K545" s="37"/>
      <c r="T545" s="47"/>
      <c r="V545" s="47"/>
      <c r="X545" s="47"/>
      <c r="Z545" s="47"/>
      <c r="AB545" s="47"/>
      <c r="AK545" s="115"/>
      <c r="AL545" s="38"/>
    </row>
    <row r="546" spans="11:38" ht="14.25" customHeight="1">
      <c r="K546" s="37"/>
      <c r="T546" s="47"/>
      <c r="V546" s="47"/>
      <c r="X546" s="47"/>
      <c r="Z546" s="47"/>
      <c r="AB546" s="47"/>
      <c r="AK546" s="115"/>
      <c r="AL546" s="38"/>
    </row>
    <row r="547" spans="11:38" ht="14.25" customHeight="1">
      <c r="K547" s="37"/>
      <c r="T547" s="47"/>
      <c r="V547" s="47"/>
      <c r="X547" s="47"/>
      <c r="Z547" s="47"/>
      <c r="AB547" s="47"/>
      <c r="AK547" s="115"/>
      <c r="AL547" s="38"/>
    </row>
    <row r="548" spans="11:38" ht="14.25" customHeight="1">
      <c r="K548" s="37"/>
      <c r="T548" s="47"/>
      <c r="V548" s="47"/>
      <c r="X548" s="47"/>
      <c r="Z548" s="47"/>
      <c r="AB548" s="47"/>
      <c r="AK548" s="115"/>
      <c r="AL548" s="38"/>
    </row>
    <row r="549" spans="11:38" ht="14.25" customHeight="1">
      <c r="K549" s="37"/>
      <c r="T549" s="47"/>
      <c r="V549" s="47"/>
      <c r="X549" s="47"/>
      <c r="Z549" s="47"/>
      <c r="AB549" s="47"/>
      <c r="AK549" s="115"/>
      <c r="AL549" s="38"/>
    </row>
    <row r="550" spans="11:38" ht="14.25" customHeight="1">
      <c r="K550" s="37"/>
      <c r="T550" s="47"/>
      <c r="V550" s="47"/>
      <c r="X550" s="47"/>
      <c r="Z550" s="47"/>
      <c r="AB550" s="47"/>
      <c r="AK550" s="115"/>
      <c r="AL550" s="38"/>
    </row>
    <row r="551" spans="11:38" ht="14.25" customHeight="1">
      <c r="K551" s="37"/>
      <c r="T551" s="47"/>
      <c r="V551" s="47"/>
      <c r="X551" s="47"/>
      <c r="Z551" s="47"/>
      <c r="AB551" s="47"/>
      <c r="AK551" s="115"/>
      <c r="AL551" s="38"/>
    </row>
    <row r="552" spans="11:38" ht="14.25" customHeight="1">
      <c r="K552" s="37"/>
      <c r="T552" s="47"/>
      <c r="V552" s="47"/>
      <c r="X552" s="47"/>
      <c r="Z552" s="47"/>
      <c r="AB552" s="47"/>
      <c r="AK552" s="115"/>
      <c r="AL552" s="38"/>
    </row>
    <row r="553" spans="11:38" ht="14.25" customHeight="1">
      <c r="K553" s="37"/>
      <c r="T553" s="47"/>
      <c r="V553" s="47"/>
      <c r="X553" s="47"/>
      <c r="Z553" s="47"/>
      <c r="AB553" s="47"/>
      <c r="AK553" s="115"/>
      <c r="AL553" s="38"/>
    </row>
    <row r="554" spans="11:38" ht="14.25" customHeight="1">
      <c r="K554" s="37"/>
      <c r="T554" s="47"/>
      <c r="V554" s="47"/>
      <c r="X554" s="47"/>
      <c r="Z554" s="47"/>
      <c r="AB554" s="47"/>
      <c r="AK554" s="115"/>
      <c r="AL554" s="38"/>
    </row>
    <row r="555" spans="11:38" ht="14.25" customHeight="1">
      <c r="K555" s="37"/>
      <c r="T555" s="47"/>
      <c r="V555" s="47"/>
      <c r="X555" s="47"/>
      <c r="Z555" s="47"/>
      <c r="AB555" s="47"/>
      <c r="AK555" s="115"/>
      <c r="AL555" s="38"/>
    </row>
    <row r="556" spans="11:38" ht="14.25" customHeight="1">
      <c r="K556" s="37"/>
      <c r="T556" s="47"/>
      <c r="V556" s="47"/>
      <c r="X556" s="47"/>
      <c r="Z556" s="47"/>
      <c r="AB556" s="47"/>
      <c r="AK556" s="115"/>
      <c r="AL556" s="38"/>
    </row>
    <row r="557" spans="11:38" ht="14.25" customHeight="1">
      <c r="K557" s="37"/>
      <c r="T557" s="47"/>
      <c r="V557" s="47"/>
      <c r="X557" s="47"/>
      <c r="Z557" s="47"/>
      <c r="AB557" s="47"/>
      <c r="AK557" s="115"/>
      <c r="AL557" s="38"/>
    </row>
    <row r="558" spans="11:38" ht="14.25" customHeight="1">
      <c r="K558" s="37"/>
      <c r="T558" s="47"/>
      <c r="V558" s="47"/>
      <c r="X558" s="47"/>
      <c r="Z558" s="47"/>
      <c r="AB558" s="47"/>
      <c r="AK558" s="115"/>
      <c r="AL558" s="38"/>
    </row>
    <row r="559" spans="11:38" ht="14.25" customHeight="1">
      <c r="K559" s="37"/>
      <c r="T559" s="47"/>
      <c r="V559" s="47"/>
      <c r="X559" s="47"/>
      <c r="Z559" s="47"/>
      <c r="AB559" s="47"/>
      <c r="AK559" s="115"/>
      <c r="AL559" s="38"/>
    </row>
    <row r="560" spans="11:38" ht="14.25" customHeight="1">
      <c r="K560" s="37"/>
      <c r="T560" s="47"/>
      <c r="V560" s="47"/>
      <c r="X560" s="47"/>
      <c r="Z560" s="47"/>
      <c r="AB560" s="47"/>
      <c r="AK560" s="115"/>
      <c r="AL560" s="38"/>
    </row>
    <row r="561" spans="11:38" ht="14.25" customHeight="1">
      <c r="K561" s="37"/>
      <c r="T561" s="47"/>
      <c r="V561" s="47"/>
      <c r="X561" s="47"/>
      <c r="Z561" s="47"/>
      <c r="AB561" s="47"/>
      <c r="AK561" s="115"/>
      <c r="AL561" s="38"/>
    </row>
    <row r="562" spans="11:38" ht="14.25" customHeight="1">
      <c r="K562" s="37"/>
      <c r="T562" s="47"/>
      <c r="V562" s="47"/>
      <c r="X562" s="47"/>
      <c r="Z562" s="47"/>
      <c r="AB562" s="47"/>
      <c r="AK562" s="115"/>
      <c r="AL562" s="38"/>
    </row>
    <row r="563" spans="11:38" ht="14.25" customHeight="1">
      <c r="K563" s="37"/>
      <c r="T563" s="47"/>
      <c r="V563" s="47"/>
      <c r="X563" s="47"/>
      <c r="Z563" s="47"/>
      <c r="AB563" s="47"/>
      <c r="AK563" s="115"/>
      <c r="AL563" s="38"/>
    </row>
    <row r="564" spans="11:38" ht="14.25" customHeight="1">
      <c r="K564" s="37"/>
      <c r="T564" s="47"/>
      <c r="V564" s="47"/>
      <c r="X564" s="47"/>
      <c r="Z564" s="47"/>
      <c r="AB564" s="47"/>
      <c r="AK564" s="115"/>
      <c r="AL564" s="38"/>
    </row>
    <row r="565" spans="11:38" ht="14.25" customHeight="1">
      <c r="K565" s="37"/>
      <c r="T565" s="47"/>
      <c r="V565" s="47"/>
      <c r="X565" s="47"/>
      <c r="Z565" s="47"/>
      <c r="AB565" s="47"/>
      <c r="AK565" s="115"/>
      <c r="AL565" s="38"/>
    </row>
    <row r="566" spans="11:38" ht="14.25" customHeight="1">
      <c r="K566" s="37"/>
      <c r="T566" s="47"/>
      <c r="V566" s="47"/>
      <c r="X566" s="47"/>
      <c r="Z566" s="47"/>
      <c r="AB566" s="47"/>
      <c r="AK566" s="115"/>
      <c r="AL566" s="38"/>
    </row>
    <row r="567" spans="11:38" ht="14.25" customHeight="1">
      <c r="K567" s="37"/>
      <c r="T567" s="47"/>
      <c r="V567" s="47"/>
      <c r="X567" s="47"/>
      <c r="Z567" s="47"/>
      <c r="AB567" s="47"/>
      <c r="AK567" s="115"/>
      <c r="AL567" s="38"/>
    </row>
    <row r="568" spans="11:38" ht="14.25" customHeight="1">
      <c r="K568" s="37"/>
      <c r="T568" s="47"/>
      <c r="V568" s="47"/>
      <c r="X568" s="47"/>
      <c r="Z568" s="47"/>
      <c r="AB568" s="47"/>
      <c r="AK568" s="115"/>
      <c r="AL568" s="38"/>
    </row>
    <row r="569" spans="11:38" ht="14.25" customHeight="1">
      <c r="K569" s="37"/>
      <c r="T569" s="47"/>
      <c r="V569" s="47"/>
      <c r="X569" s="47"/>
      <c r="Z569" s="47"/>
      <c r="AB569" s="47"/>
      <c r="AK569" s="115"/>
      <c r="AL569" s="38"/>
    </row>
    <row r="570" spans="11:38" ht="14.25" customHeight="1">
      <c r="K570" s="37"/>
      <c r="T570" s="47"/>
      <c r="V570" s="47"/>
      <c r="X570" s="47"/>
      <c r="Z570" s="47"/>
      <c r="AB570" s="47"/>
      <c r="AK570" s="115"/>
      <c r="AL570" s="38"/>
    </row>
    <row r="571" spans="11:38" ht="14.25" customHeight="1">
      <c r="K571" s="37"/>
      <c r="T571" s="47"/>
      <c r="V571" s="47"/>
      <c r="X571" s="47"/>
      <c r="Z571" s="47"/>
      <c r="AB571" s="47"/>
      <c r="AK571" s="115"/>
      <c r="AL571" s="38"/>
    </row>
    <row r="572" spans="11:38" ht="14.25" customHeight="1">
      <c r="K572" s="37"/>
      <c r="T572" s="47"/>
      <c r="V572" s="47"/>
      <c r="X572" s="47"/>
      <c r="Z572" s="47"/>
      <c r="AB572" s="47"/>
      <c r="AK572" s="115"/>
      <c r="AL572" s="38"/>
    </row>
    <row r="573" spans="11:38" ht="14.25" customHeight="1">
      <c r="K573" s="37"/>
      <c r="T573" s="47"/>
      <c r="V573" s="47"/>
      <c r="X573" s="47"/>
      <c r="Z573" s="47"/>
      <c r="AB573" s="47"/>
      <c r="AK573" s="115"/>
      <c r="AL573" s="38"/>
    </row>
    <row r="574" spans="11:38" ht="14.25" customHeight="1">
      <c r="K574" s="37"/>
      <c r="T574" s="47"/>
      <c r="V574" s="47"/>
      <c r="X574" s="47"/>
      <c r="Z574" s="47"/>
      <c r="AB574" s="47"/>
      <c r="AK574" s="115"/>
      <c r="AL574" s="38"/>
    </row>
    <row r="575" spans="11:38" ht="14.25" customHeight="1">
      <c r="K575" s="37"/>
      <c r="T575" s="47"/>
      <c r="V575" s="47"/>
      <c r="X575" s="47"/>
      <c r="Z575" s="47"/>
      <c r="AB575" s="47"/>
      <c r="AK575" s="115"/>
      <c r="AL575" s="38"/>
    </row>
    <row r="576" spans="11:38" ht="14.25" customHeight="1">
      <c r="K576" s="37"/>
      <c r="T576" s="47"/>
      <c r="V576" s="47"/>
      <c r="X576" s="47"/>
      <c r="Z576" s="47"/>
      <c r="AB576" s="47"/>
      <c r="AK576" s="115"/>
      <c r="AL576" s="38"/>
    </row>
    <row r="577" spans="11:38" ht="14.25" customHeight="1">
      <c r="K577" s="37"/>
      <c r="T577" s="47"/>
      <c r="V577" s="47"/>
      <c r="X577" s="47"/>
      <c r="Z577" s="47"/>
      <c r="AB577" s="47"/>
      <c r="AK577" s="115"/>
      <c r="AL577" s="38"/>
    </row>
    <row r="578" spans="11:38" ht="14.25" customHeight="1">
      <c r="K578" s="37"/>
      <c r="T578" s="47"/>
      <c r="V578" s="47"/>
      <c r="X578" s="47"/>
      <c r="Z578" s="47"/>
      <c r="AB578" s="47"/>
      <c r="AK578" s="115"/>
      <c r="AL578" s="38"/>
    </row>
    <row r="579" spans="11:38" ht="14.25" customHeight="1">
      <c r="K579" s="37"/>
      <c r="T579" s="47"/>
      <c r="V579" s="47"/>
      <c r="X579" s="47"/>
      <c r="Z579" s="47"/>
      <c r="AB579" s="47"/>
      <c r="AK579" s="115"/>
      <c r="AL579" s="38"/>
    </row>
    <row r="580" spans="11:38" ht="14.25" customHeight="1">
      <c r="K580" s="37"/>
      <c r="T580" s="47"/>
      <c r="V580" s="47"/>
      <c r="X580" s="47"/>
      <c r="Z580" s="47"/>
      <c r="AB580" s="47"/>
      <c r="AK580" s="115"/>
      <c r="AL580" s="38"/>
    </row>
    <row r="581" spans="11:38" ht="14.25" customHeight="1">
      <c r="K581" s="37"/>
      <c r="T581" s="47"/>
      <c r="V581" s="47"/>
      <c r="X581" s="47"/>
      <c r="Z581" s="47"/>
      <c r="AB581" s="47"/>
      <c r="AK581" s="115"/>
      <c r="AL581" s="38"/>
    </row>
    <row r="582" spans="11:38" ht="14.25" customHeight="1">
      <c r="K582" s="37"/>
      <c r="T582" s="47"/>
      <c r="V582" s="47"/>
      <c r="X582" s="47"/>
      <c r="Z582" s="47"/>
      <c r="AB582" s="47"/>
      <c r="AK582" s="115"/>
      <c r="AL582" s="38"/>
    </row>
    <row r="583" spans="11:38" ht="14.25" customHeight="1">
      <c r="K583" s="37"/>
      <c r="T583" s="47"/>
      <c r="V583" s="47"/>
      <c r="X583" s="47"/>
      <c r="Z583" s="47"/>
      <c r="AB583" s="47"/>
      <c r="AK583" s="115"/>
      <c r="AL583" s="38"/>
    </row>
    <row r="584" spans="11:38" ht="14.25" customHeight="1">
      <c r="K584" s="37"/>
      <c r="T584" s="47"/>
      <c r="V584" s="47"/>
      <c r="X584" s="47"/>
      <c r="Z584" s="47"/>
      <c r="AB584" s="47"/>
      <c r="AK584" s="115"/>
      <c r="AL584" s="38"/>
    </row>
    <row r="585" spans="11:38" ht="14.25" customHeight="1">
      <c r="K585" s="37"/>
      <c r="T585" s="47"/>
      <c r="V585" s="47"/>
      <c r="X585" s="47"/>
      <c r="Z585" s="47"/>
      <c r="AB585" s="47"/>
      <c r="AK585" s="115"/>
      <c r="AL585" s="38"/>
    </row>
    <row r="586" spans="11:38" ht="14.25" customHeight="1">
      <c r="K586" s="37"/>
      <c r="T586" s="47"/>
      <c r="V586" s="47"/>
      <c r="X586" s="47"/>
      <c r="Z586" s="47"/>
      <c r="AB586" s="47"/>
      <c r="AK586" s="115"/>
      <c r="AL586" s="38"/>
    </row>
    <row r="587" spans="11:38" ht="14.25" customHeight="1">
      <c r="K587" s="37"/>
      <c r="T587" s="47"/>
      <c r="V587" s="47"/>
      <c r="X587" s="47"/>
      <c r="Z587" s="47"/>
      <c r="AB587" s="47"/>
      <c r="AK587" s="115"/>
      <c r="AL587" s="38"/>
    </row>
    <row r="588" spans="11:38" ht="14.25" customHeight="1">
      <c r="K588" s="37"/>
      <c r="T588" s="47"/>
      <c r="V588" s="47"/>
      <c r="X588" s="47"/>
      <c r="Z588" s="47"/>
      <c r="AB588" s="47"/>
      <c r="AK588" s="115"/>
      <c r="AL588" s="38"/>
    </row>
    <row r="589" spans="11:38" ht="14.25" customHeight="1">
      <c r="K589" s="37"/>
      <c r="T589" s="47"/>
      <c r="V589" s="47"/>
      <c r="X589" s="47"/>
      <c r="Z589" s="47"/>
      <c r="AB589" s="47"/>
      <c r="AK589" s="115"/>
      <c r="AL589" s="38"/>
    </row>
    <row r="590" spans="11:38" ht="14.25" customHeight="1">
      <c r="K590" s="37"/>
      <c r="T590" s="47"/>
      <c r="V590" s="47"/>
      <c r="X590" s="47"/>
      <c r="Z590" s="47"/>
      <c r="AB590" s="47"/>
      <c r="AK590" s="115"/>
      <c r="AL590" s="38"/>
    </row>
    <row r="591" spans="11:38" ht="14.25" customHeight="1">
      <c r="K591" s="37"/>
      <c r="T591" s="47"/>
      <c r="V591" s="47"/>
      <c r="X591" s="47"/>
      <c r="Z591" s="47"/>
      <c r="AB591" s="47"/>
      <c r="AK591" s="115"/>
      <c r="AL591" s="38"/>
    </row>
    <row r="592" spans="11:38" ht="14.25" customHeight="1">
      <c r="K592" s="37"/>
      <c r="T592" s="47"/>
      <c r="V592" s="47"/>
      <c r="X592" s="47"/>
      <c r="Z592" s="47"/>
      <c r="AB592" s="47"/>
      <c r="AK592" s="115"/>
      <c r="AL592" s="38"/>
    </row>
    <row r="593" spans="11:38" ht="14.25" customHeight="1">
      <c r="K593" s="37"/>
      <c r="T593" s="47"/>
      <c r="V593" s="47"/>
      <c r="X593" s="47"/>
      <c r="Z593" s="47"/>
      <c r="AB593" s="47"/>
      <c r="AK593" s="115"/>
      <c r="AL593" s="38"/>
    </row>
    <row r="594" spans="11:38" ht="14.25" customHeight="1">
      <c r="K594" s="37"/>
      <c r="T594" s="47"/>
      <c r="V594" s="47"/>
      <c r="X594" s="47"/>
      <c r="Z594" s="47"/>
      <c r="AB594" s="47"/>
      <c r="AK594" s="115"/>
      <c r="AL594" s="38"/>
    </row>
    <row r="595" spans="11:38" ht="14.25" customHeight="1">
      <c r="K595" s="37"/>
      <c r="T595" s="47"/>
      <c r="V595" s="47"/>
      <c r="X595" s="47"/>
      <c r="Z595" s="47"/>
      <c r="AB595" s="47"/>
      <c r="AK595" s="115"/>
      <c r="AL595" s="38"/>
    </row>
    <row r="596" spans="11:38" ht="14.25" customHeight="1">
      <c r="K596" s="37"/>
      <c r="T596" s="47"/>
      <c r="V596" s="47"/>
      <c r="X596" s="47"/>
      <c r="Z596" s="47"/>
      <c r="AB596" s="47"/>
      <c r="AK596" s="115"/>
      <c r="AL596" s="38"/>
    </row>
    <row r="597" spans="11:38" ht="14.25" customHeight="1">
      <c r="K597" s="37"/>
      <c r="T597" s="47"/>
      <c r="V597" s="47"/>
      <c r="X597" s="47"/>
      <c r="Z597" s="47"/>
      <c r="AB597" s="47"/>
      <c r="AK597" s="115"/>
      <c r="AL597" s="38"/>
    </row>
    <row r="598" spans="11:38" ht="14.25" customHeight="1">
      <c r="K598" s="37"/>
      <c r="T598" s="47"/>
      <c r="V598" s="47"/>
      <c r="X598" s="47"/>
      <c r="Z598" s="47"/>
      <c r="AB598" s="47"/>
      <c r="AK598" s="115"/>
      <c r="AL598" s="38"/>
    </row>
    <row r="599" spans="11:38" ht="14.25" customHeight="1">
      <c r="K599" s="37"/>
      <c r="T599" s="47"/>
      <c r="V599" s="47"/>
      <c r="X599" s="47"/>
      <c r="Z599" s="47"/>
      <c r="AB599" s="47"/>
      <c r="AK599" s="115"/>
      <c r="AL599" s="38"/>
    </row>
    <row r="600" spans="11:38" ht="14.25" customHeight="1">
      <c r="K600" s="37"/>
      <c r="T600" s="47"/>
      <c r="V600" s="47"/>
      <c r="X600" s="47"/>
      <c r="Z600" s="47"/>
      <c r="AB600" s="47"/>
      <c r="AK600" s="115"/>
      <c r="AL600" s="38"/>
    </row>
    <row r="601" spans="11:38" ht="14.25" customHeight="1">
      <c r="K601" s="37"/>
      <c r="T601" s="47"/>
      <c r="V601" s="47"/>
      <c r="X601" s="47"/>
      <c r="Z601" s="47"/>
      <c r="AB601" s="47"/>
      <c r="AK601" s="115"/>
      <c r="AL601" s="38"/>
    </row>
    <row r="602" spans="11:38" ht="14.25" customHeight="1">
      <c r="K602" s="37"/>
      <c r="T602" s="47"/>
      <c r="V602" s="47"/>
      <c r="X602" s="47"/>
      <c r="Z602" s="47"/>
      <c r="AB602" s="47"/>
      <c r="AK602" s="115"/>
      <c r="AL602" s="38"/>
    </row>
    <row r="603" spans="11:38" ht="14.25" customHeight="1">
      <c r="K603" s="37"/>
      <c r="T603" s="47"/>
      <c r="V603" s="47"/>
      <c r="X603" s="47"/>
      <c r="Z603" s="47"/>
      <c r="AB603" s="47"/>
      <c r="AK603" s="115"/>
      <c r="AL603" s="38"/>
    </row>
    <row r="604" spans="11:38" ht="14.25" customHeight="1">
      <c r="K604" s="37"/>
      <c r="T604" s="47"/>
      <c r="V604" s="47"/>
      <c r="X604" s="47"/>
      <c r="Z604" s="47"/>
      <c r="AB604" s="47"/>
      <c r="AK604" s="115"/>
      <c r="AL604" s="38"/>
    </row>
    <row r="605" spans="11:38" ht="14.25" customHeight="1">
      <c r="K605" s="37"/>
      <c r="T605" s="47"/>
      <c r="V605" s="47"/>
      <c r="X605" s="47"/>
      <c r="Z605" s="47"/>
      <c r="AB605" s="47"/>
      <c r="AK605" s="115"/>
      <c r="AL605" s="38"/>
    </row>
    <row r="606" spans="11:38" ht="14.25" customHeight="1">
      <c r="K606" s="37"/>
      <c r="T606" s="47"/>
      <c r="V606" s="47"/>
      <c r="X606" s="47"/>
      <c r="Z606" s="47"/>
      <c r="AB606" s="47"/>
      <c r="AK606" s="115"/>
      <c r="AL606" s="38"/>
    </row>
    <row r="607" spans="11:38" ht="14.25" customHeight="1">
      <c r="K607" s="37"/>
      <c r="T607" s="47"/>
      <c r="V607" s="47"/>
      <c r="X607" s="47"/>
      <c r="Z607" s="47"/>
      <c r="AB607" s="47"/>
      <c r="AK607" s="115"/>
      <c r="AL607" s="38"/>
    </row>
    <row r="608" spans="11:38" ht="14.25" customHeight="1">
      <c r="K608" s="37"/>
      <c r="T608" s="47"/>
      <c r="V608" s="47"/>
      <c r="X608" s="47"/>
      <c r="Z608" s="47"/>
      <c r="AB608" s="47"/>
      <c r="AK608" s="115"/>
      <c r="AL608" s="38"/>
    </row>
    <row r="609" spans="11:38" ht="14.25" customHeight="1">
      <c r="K609" s="37"/>
      <c r="T609" s="47"/>
      <c r="V609" s="47"/>
      <c r="X609" s="47"/>
      <c r="Z609" s="47"/>
      <c r="AB609" s="47"/>
      <c r="AK609" s="115"/>
      <c r="AL609" s="38"/>
    </row>
    <row r="610" spans="11:38" ht="14.25" customHeight="1">
      <c r="K610" s="37"/>
      <c r="T610" s="47"/>
      <c r="V610" s="47"/>
      <c r="X610" s="47"/>
      <c r="Z610" s="47"/>
      <c r="AB610" s="47"/>
      <c r="AK610" s="115"/>
      <c r="AL610" s="38"/>
    </row>
    <row r="611" spans="11:38" ht="14.25" customHeight="1">
      <c r="K611" s="37"/>
      <c r="T611" s="47"/>
      <c r="V611" s="47"/>
      <c r="X611" s="47"/>
      <c r="Z611" s="47"/>
      <c r="AB611" s="47"/>
      <c r="AK611" s="115"/>
      <c r="AL611" s="38"/>
    </row>
    <row r="612" spans="11:38" ht="14.25" customHeight="1">
      <c r="K612" s="37"/>
      <c r="T612" s="47"/>
      <c r="V612" s="47"/>
      <c r="X612" s="47"/>
      <c r="Z612" s="47"/>
      <c r="AB612" s="47"/>
      <c r="AK612" s="115"/>
      <c r="AL612" s="38"/>
    </row>
    <row r="613" spans="11:38" ht="14.25" customHeight="1">
      <c r="K613" s="37"/>
      <c r="T613" s="47"/>
      <c r="V613" s="47"/>
      <c r="X613" s="47"/>
      <c r="Z613" s="47"/>
      <c r="AB613" s="47"/>
      <c r="AK613" s="115"/>
      <c r="AL613" s="38"/>
    </row>
    <row r="614" spans="11:38" ht="14.25" customHeight="1">
      <c r="K614" s="37"/>
      <c r="T614" s="47"/>
      <c r="V614" s="47"/>
      <c r="X614" s="47"/>
      <c r="Z614" s="47"/>
      <c r="AB614" s="47"/>
      <c r="AK614" s="115"/>
      <c r="AL614" s="38"/>
    </row>
    <row r="615" spans="11:38" ht="14.25" customHeight="1">
      <c r="K615" s="37"/>
      <c r="T615" s="47"/>
      <c r="V615" s="47"/>
      <c r="X615" s="47"/>
      <c r="Z615" s="47"/>
      <c r="AB615" s="47"/>
      <c r="AK615" s="115"/>
      <c r="AL615" s="38"/>
    </row>
    <row r="616" spans="11:38" ht="14.25" customHeight="1">
      <c r="K616" s="37"/>
      <c r="T616" s="47"/>
      <c r="V616" s="47"/>
      <c r="X616" s="47"/>
      <c r="Z616" s="47"/>
      <c r="AB616" s="47"/>
      <c r="AK616" s="115"/>
      <c r="AL616" s="38"/>
    </row>
    <row r="617" spans="11:38" ht="14.25" customHeight="1">
      <c r="K617" s="37"/>
      <c r="T617" s="47"/>
      <c r="V617" s="47"/>
      <c r="X617" s="47"/>
      <c r="Z617" s="47"/>
      <c r="AB617" s="47"/>
      <c r="AK617" s="115"/>
      <c r="AL617" s="38"/>
    </row>
    <row r="618" spans="11:38" ht="14.25" customHeight="1">
      <c r="K618" s="37"/>
      <c r="T618" s="47"/>
      <c r="V618" s="47"/>
      <c r="X618" s="47"/>
      <c r="Z618" s="47"/>
      <c r="AB618" s="47"/>
      <c r="AK618" s="115"/>
      <c r="AL618" s="38"/>
    </row>
    <row r="619" spans="11:38" ht="14.25" customHeight="1">
      <c r="K619" s="37"/>
      <c r="T619" s="47"/>
      <c r="V619" s="47"/>
      <c r="X619" s="47"/>
      <c r="Z619" s="47"/>
      <c r="AB619" s="47"/>
      <c r="AK619" s="115"/>
      <c r="AL619" s="38"/>
    </row>
    <row r="620" spans="11:38" ht="14.25" customHeight="1">
      <c r="K620" s="37"/>
      <c r="T620" s="47"/>
      <c r="V620" s="47"/>
      <c r="X620" s="47"/>
      <c r="Z620" s="47"/>
      <c r="AB620" s="47"/>
      <c r="AK620" s="115"/>
      <c r="AL620" s="38"/>
    </row>
    <row r="621" spans="11:38" ht="14.25" customHeight="1">
      <c r="K621" s="37"/>
      <c r="T621" s="47"/>
      <c r="V621" s="47"/>
      <c r="X621" s="47"/>
      <c r="Z621" s="47"/>
      <c r="AB621" s="47"/>
      <c r="AK621" s="115"/>
      <c r="AL621" s="38"/>
    </row>
    <row r="622" spans="11:38" ht="14.25" customHeight="1">
      <c r="K622" s="37"/>
      <c r="T622" s="47"/>
      <c r="V622" s="47"/>
      <c r="X622" s="47"/>
      <c r="Z622" s="47"/>
      <c r="AB622" s="47"/>
      <c r="AK622" s="115"/>
      <c r="AL622" s="38"/>
    </row>
    <row r="623" spans="11:38" ht="14.25" customHeight="1">
      <c r="K623" s="37"/>
      <c r="T623" s="47"/>
      <c r="V623" s="47"/>
      <c r="X623" s="47"/>
      <c r="Z623" s="47"/>
      <c r="AB623" s="47"/>
      <c r="AK623" s="115"/>
      <c r="AL623" s="38"/>
    </row>
    <row r="624" spans="11:38" ht="14.25" customHeight="1">
      <c r="K624" s="37"/>
      <c r="T624" s="47"/>
      <c r="V624" s="47"/>
      <c r="X624" s="47"/>
      <c r="Z624" s="47"/>
      <c r="AB624" s="47"/>
      <c r="AK624" s="115"/>
      <c r="AL624" s="38"/>
    </row>
    <row r="625" spans="11:38" ht="14.25" customHeight="1">
      <c r="K625" s="37"/>
      <c r="T625" s="47"/>
      <c r="V625" s="47"/>
      <c r="X625" s="47"/>
      <c r="Z625" s="47"/>
      <c r="AB625" s="47"/>
      <c r="AK625" s="115"/>
      <c r="AL625" s="38"/>
    </row>
    <row r="626" spans="11:38" ht="14.25" customHeight="1">
      <c r="K626" s="37"/>
      <c r="T626" s="47"/>
      <c r="V626" s="47"/>
      <c r="X626" s="47"/>
      <c r="Z626" s="47"/>
      <c r="AB626" s="47"/>
      <c r="AK626" s="115"/>
      <c r="AL626" s="38"/>
    </row>
    <row r="627" spans="11:38" ht="14.25" customHeight="1">
      <c r="K627" s="37"/>
      <c r="T627" s="47"/>
      <c r="V627" s="47"/>
      <c r="X627" s="47"/>
      <c r="Z627" s="47"/>
      <c r="AB627" s="47"/>
      <c r="AK627" s="115"/>
      <c r="AL627" s="38"/>
    </row>
    <row r="628" spans="11:38" ht="14.25" customHeight="1">
      <c r="K628" s="37"/>
      <c r="T628" s="47"/>
      <c r="V628" s="47"/>
      <c r="X628" s="47"/>
      <c r="Z628" s="47"/>
      <c r="AB628" s="47"/>
      <c r="AK628" s="115"/>
      <c r="AL628" s="38"/>
    </row>
    <row r="629" spans="11:38" ht="14.25" customHeight="1">
      <c r="K629" s="37"/>
      <c r="T629" s="47"/>
      <c r="V629" s="47"/>
      <c r="X629" s="47"/>
      <c r="Z629" s="47"/>
      <c r="AB629" s="47"/>
      <c r="AK629" s="115"/>
      <c r="AL629" s="38"/>
    </row>
    <row r="630" spans="11:38" ht="14.25" customHeight="1">
      <c r="K630" s="37"/>
      <c r="T630" s="47"/>
      <c r="V630" s="47"/>
      <c r="X630" s="47"/>
      <c r="Z630" s="47"/>
      <c r="AB630" s="47"/>
      <c r="AK630" s="115"/>
      <c r="AL630" s="38"/>
    </row>
    <row r="631" spans="11:38" ht="14.25" customHeight="1">
      <c r="K631" s="37"/>
      <c r="T631" s="47"/>
      <c r="V631" s="47"/>
      <c r="X631" s="47"/>
      <c r="Z631" s="47"/>
      <c r="AB631" s="47"/>
      <c r="AK631" s="115"/>
      <c r="AL631" s="38"/>
    </row>
    <row r="632" spans="11:38" ht="14.25" customHeight="1">
      <c r="K632" s="37"/>
      <c r="T632" s="47"/>
      <c r="V632" s="47"/>
      <c r="X632" s="47"/>
      <c r="Z632" s="47"/>
      <c r="AB632" s="47"/>
      <c r="AK632" s="115"/>
      <c r="AL632" s="38"/>
    </row>
    <row r="633" spans="11:38" ht="14.25" customHeight="1">
      <c r="K633" s="37"/>
      <c r="T633" s="47"/>
      <c r="V633" s="47"/>
      <c r="X633" s="47"/>
      <c r="Z633" s="47"/>
      <c r="AB633" s="47"/>
      <c r="AK633" s="115"/>
      <c r="AL633" s="38"/>
    </row>
    <row r="634" spans="11:38" ht="14.25" customHeight="1">
      <c r="K634" s="37"/>
      <c r="T634" s="47"/>
      <c r="V634" s="47"/>
      <c r="X634" s="47"/>
      <c r="Z634" s="47"/>
      <c r="AB634" s="47"/>
      <c r="AK634" s="115"/>
      <c r="AL634" s="38"/>
    </row>
    <row r="635" spans="11:38" ht="14.25" customHeight="1">
      <c r="K635" s="37"/>
      <c r="T635" s="47"/>
      <c r="V635" s="47"/>
      <c r="X635" s="47"/>
      <c r="Z635" s="47"/>
      <c r="AB635" s="47"/>
      <c r="AK635" s="115"/>
      <c r="AL635" s="38"/>
    </row>
    <row r="636" spans="11:38" ht="14.25" customHeight="1">
      <c r="K636" s="37"/>
      <c r="T636" s="47"/>
      <c r="V636" s="47"/>
      <c r="X636" s="47"/>
      <c r="Z636" s="47"/>
      <c r="AB636" s="47"/>
      <c r="AK636" s="115"/>
      <c r="AL636" s="38"/>
    </row>
    <row r="637" spans="11:38" ht="14.25" customHeight="1">
      <c r="K637" s="37"/>
      <c r="T637" s="47"/>
      <c r="V637" s="47"/>
      <c r="X637" s="47"/>
      <c r="Z637" s="47"/>
      <c r="AB637" s="47"/>
      <c r="AK637" s="115"/>
      <c r="AL637" s="38"/>
    </row>
    <row r="638" spans="11:38" ht="14.25" customHeight="1">
      <c r="K638" s="37"/>
      <c r="T638" s="47"/>
      <c r="V638" s="47"/>
      <c r="X638" s="47"/>
      <c r="Z638" s="47"/>
      <c r="AB638" s="47"/>
      <c r="AK638" s="115"/>
      <c r="AL638" s="38"/>
    </row>
    <row r="639" spans="11:38" ht="14.25" customHeight="1">
      <c r="K639" s="37"/>
      <c r="T639" s="47"/>
      <c r="V639" s="47"/>
      <c r="X639" s="47"/>
      <c r="Z639" s="47"/>
      <c r="AB639" s="47"/>
      <c r="AK639" s="115"/>
      <c r="AL639" s="38"/>
    </row>
    <row r="640" spans="11:38" ht="14.25" customHeight="1">
      <c r="K640" s="37"/>
      <c r="T640" s="47"/>
      <c r="V640" s="47"/>
      <c r="X640" s="47"/>
      <c r="Z640" s="47"/>
      <c r="AB640" s="47"/>
      <c r="AK640" s="115"/>
      <c r="AL640" s="38"/>
    </row>
    <row r="641" spans="11:38" ht="14.25" customHeight="1">
      <c r="K641" s="37"/>
      <c r="T641" s="47"/>
      <c r="V641" s="47"/>
      <c r="X641" s="47"/>
      <c r="Z641" s="47"/>
      <c r="AB641" s="47"/>
      <c r="AK641" s="115"/>
      <c r="AL641" s="38"/>
    </row>
    <row r="642" spans="11:38" ht="14.25" customHeight="1">
      <c r="K642" s="37"/>
      <c r="T642" s="47"/>
      <c r="V642" s="47"/>
      <c r="X642" s="47"/>
      <c r="Z642" s="47"/>
      <c r="AB642" s="47"/>
      <c r="AK642" s="115"/>
      <c r="AL642" s="38"/>
    </row>
    <row r="643" spans="11:38" ht="14.25" customHeight="1">
      <c r="K643" s="37"/>
      <c r="T643" s="47"/>
      <c r="V643" s="47"/>
      <c r="X643" s="47"/>
      <c r="Z643" s="47"/>
      <c r="AB643" s="47"/>
      <c r="AK643" s="115"/>
      <c r="AL643" s="38"/>
    </row>
    <row r="644" spans="11:38" ht="14.25" customHeight="1">
      <c r="K644" s="37"/>
      <c r="T644" s="47"/>
      <c r="V644" s="47"/>
      <c r="X644" s="47"/>
      <c r="Z644" s="47"/>
      <c r="AB644" s="47"/>
      <c r="AK644" s="115"/>
      <c r="AL644" s="38"/>
    </row>
    <row r="645" spans="11:38" ht="14.25" customHeight="1">
      <c r="K645" s="37"/>
      <c r="T645" s="47"/>
      <c r="V645" s="47"/>
      <c r="X645" s="47"/>
      <c r="Z645" s="47"/>
      <c r="AB645" s="47"/>
      <c r="AK645" s="115"/>
      <c r="AL645" s="38"/>
    </row>
    <row r="646" spans="11:38" ht="14.25" customHeight="1">
      <c r="K646" s="37"/>
      <c r="T646" s="47"/>
      <c r="V646" s="47"/>
      <c r="X646" s="47"/>
      <c r="Z646" s="47"/>
      <c r="AB646" s="47"/>
      <c r="AK646" s="115"/>
      <c r="AL646" s="38"/>
    </row>
    <row r="647" spans="11:38" ht="14.25" customHeight="1">
      <c r="K647" s="37"/>
      <c r="T647" s="47"/>
      <c r="V647" s="47"/>
      <c r="X647" s="47"/>
      <c r="Z647" s="47"/>
      <c r="AB647" s="47"/>
      <c r="AK647" s="115"/>
      <c r="AL647" s="38"/>
    </row>
    <row r="648" spans="11:38" ht="14.25" customHeight="1">
      <c r="K648" s="37"/>
      <c r="T648" s="47"/>
      <c r="V648" s="47"/>
      <c r="X648" s="47"/>
      <c r="Z648" s="47"/>
      <c r="AB648" s="47"/>
      <c r="AK648" s="115"/>
      <c r="AL648" s="38"/>
    </row>
    <row r="649" spans="11:38" ht="14.25" customHeight="1">
      <c r="K649" s="37"/>
      <c r="T649" s="47"/>
      <c r="V649" s="47"/>
      <c r="X649" s="47"/>
      <c r="Z649" s="47"/>
      <c r="AB649" s="47"/>
      <c r="AK649" s="115"/>
      <c r="AL649" s="38"/>
    </row>
    <row r="650" spans="11:38" ht="14.25" customHeight="1">
      <c r="K650" s="37"/>
      <c r="T650" s="47"/>
      <c r="V650" s="47"/>
      <c r="X650" s="47"/>
      <c r="Z650" s="47"/>
      <c r="AB650" s="47"/>
      <c r="AK650" s="115"/>
      <c r="AL650" s="38"/>
    </row>
    <row r="651" spans="11:38" ht="14.25" customHeight="1">
      <c r="K651" s="37"/>
      <c r="T651" s="47"/>
      <c r="V651" s="47"/>
      <c r="X651" s="47"/>
      <c r="Z651" s="47"/>
      <c r="AB651" s="47"/>
      <c r="AK651" s="115"/>
      <c r="AL651" s="38"/>
    </row>
    <row r="652" spans="11:38" ht="14.25" customHeight="1">
      <c r="K652" s="37"/>
      <c r="T652" s="47"/>
      <c r="V652" s="47"/>
      <c r="X652" s="47"/>
      <c r="Z652" s="47"/>
      <c r="AB652" s="47"/>
      <c r="AK652" s="115"/>
      <c r="AL652" s="38"/>
    </row>
    <row r="653" spans="11:38" ht="14.25" customHeight="1">
      <c r="K653" s="37"/>
      <c r="T653" s="47"/>
      <c r="V653" s="47"/>
      <c r="X653" s="47"/>
      <c r="Z653" s="47"/>
      <c r="AB653" s="47"/>
      <c r="AK653" s="115"/>
      <c r="AL653" s="38"/>
    </row>
    <row r="654" spans="11:38" ht="14.25" customHeight="1">
      <c r="K654" s="37"/>
      <c r="T654" s="47"/>
      <c r="V654" s="47"/>
      <c r="X654" s="47"/>
      <c r="Z654" s="47"/>
      <c r="AB654" s="47"/>
      <c r="AK654" s="115"/>
      <c r="AL654" s="38"/>
    </row>
    <row r="655" spans="11:38" ht="14.25" customHeight="1">
      <c r="K655" s="37"/>
      <c r="T655" s="47"/>
      <c r="V655" s="47"/>
      <c r="X655" s="47"/>
      <c r="Z655" s="47"/>
      <c r="AB655" s="47"/>
      <c r="AK655" s="115"/>
      <c r="AL655" s="38"/>
    </row>
    <row r="656" spans="11:38" ht="14.25" customHeight="1">
      <c r="K656" s="37"/>
      <c r="T656" s="47"/>
      <c r="V656" s="47"/>
      <c r="X656" s="47"/>
      <c r="Z656" s="47"/>
      <c r="AB656" s="47"/>
      <c r="AK656" s="115"/>
      <c r="AL656" s="38"/>
    </row>
    <row r="657" spans="11:38" ht="14.25" customHeight="1">
      <c r="K657" s="37"/>
      <c r="T657" s="47"/>
      <c r="V657" s="47"/>
      <c r="X657" s="47"/>
      <c r="Z657" s="47"/>
      <c r="AB657" s="47"/>
      <c r="AK657" s="115"/>
      <c r="AL657" s="38"/>
    </row>
    <row r="658" spans="11:38" ht="14.25" customHeight="1">
      <c r="K658" s="37"/>
      <c r="T658" s="47"/>
      <c r="V658" s="47"/>
      <c r="X658" s="47"/>
      <c r="Z658" s="47"/>
      <c r="AB658" s="47"/>
      <c r="AK658" s="115"/>
      <c r="AL658" s="38"/>
    </row>
    <row r="659" spans="11:38" ht="14.25" customHeight="1">
      <c r="K659" s="37"/>
      <c r="T659" s="47"/>
      <c r="V659" s="47"/>
      <c r="X659" s="47"/>
      <c r="Z659" s="47"/>
      <c r="AB659" s="47"/>
      <c r="AK659" s="115"/>
      <c r="AL659" s="38"/>
    </row>
    <row r="660" spans="11:38" ht="14.25" customHeight="1">
      <c r="K660" s="37"/>
      <c r="T660" s="47"/>
      <c r="V660" s="47"/>
      <c r="X660" s="47"/>
      <c r="Z660" s="47"/>
      <c r="AB660" s="47"/>
      <c r="AK660" s="115"/>
      <c r="AL660" s="38"/>
    </row>
    <row r="661" spans="11:38" ht="14.25" customHeight="1">
      <c r="K661" s="37"/>
      <c r="T661" s="47"/>
      <c r="V661" s="47"/>
      <c r="X661" s="47"/>
      <c r="Z661" s="47"/>
      <c r="AB661" s="47"/>
      <c r="AK661" s="115"/>
      <c r="AL661" s="38"/>
    </row>
    <row r="662" spans="11:38" ht="14.25" customHeight="1">
      <c r="K662" s="37"/>
      <c r="T662" s="47"/>
      <c r="V662" s="47"/>
      <c r="X662" s="47"/>
      <c r="Z662" s="47"/>
      <c r="AB662" s="47"/>
      <c r="AK662" s="115"/>
      <c r="AL662" s="38"/>
    </row>
    <row r="663" spans="11:38" ht="14.25" customHeight="1">
      <c r="K663" s="37"/>
      <c r="T663" s="47"/>
      <c r="V663" s="47"/>
      <c r="X663" s="47"/>
      <c r="Z663" s="47"/>
      <c r="AB663" s="47"/>
      <c r="AK663" s="115"/>
      <c r="AL663" s="38"/>
    </row>
    <row r="664" spans="11:38" ht="14.25" customHeight="1">
      <c r="K664" s="37"/>
      <c r="T664" s="47"/>
      <c r="V664" s="47"/>
      <c r="X664" s="47"/>
      <c r="Z664" s="47"/>
      <c r="AB664" s="47"/>
      <c r="AK664" s="115"/>
      <c r="AL664" s="38"/>
    </row>
    <row r="665" spans="11:38" ht="14.25" customHeight="1">
      <c r="K665" s="37"/>
      <c r="T665" s="47"/>
      <c r="V665" s="47"/>
      <c r="X665" s="47"/>
      <c r="Z665" s="47"/>
      <c r="AB665" s="47"/>
      <c r="AK665" s="115"/>
      <c r="AL665" s="38"/>
    </row>
    <row r="666" spans="11:38" ht="14.25" customHeight="1">
      <c r="K666" s="37"/>
      <c r="T666" s="47"/>
      <c r="V666" s="47"/>
      <c r="X666" s="47"/>
      <c r="Z666" s="47"/>
      <c r="AB666" s="47"/>
      <c r="AK666" s="115"/>
      <c r="AL666" s="38"/>
    </row>
    <row r="667" spans="11:38" ht="14.25" customHeight="1">
      <c r="K667" s="37"/>
      <c r="T667" s="47"/>
      <c r="V667" s="47"/>
      <c r="X667" s="47"/>
      <c r="Z667" s="47"/>
      <c r="AB667" s="47"/>
      <c r="AK667" s="115"/>
      <c r="AL667" s="38"/>
    </row>
    <row r="668" spans="11:38" ht="14.25" customHeight="1">
      <c r="K668" s="37"/>
      <c r="T668" s="47"/>
      <c r="V668" s="47"/>
      <c r="X668" s="47"/>
      <c r="Z668" s="47"/>
      <c r="AB668" s="47"/>
      <c r="AK668" s="115"/>
      <c r="AL668" s="38"/>
    </row>
    <row r="669" spans="11:38" ht="14.25" customHeight="1">
      <c r="K669" s="37"/>
      <c r="T669" s="47"/>
      <c r="V669" s="47"/>
      <c r="X669" s="47"/>
      <c r="Z669" s="47"/>
      <c r="AB669" s="47"/>
      <c r="AK669" s="115"/>
      <c r="AL669" s="38"/>
    </row>
    <row r="670" spans="11:38" ht="14.25" customHeight="1">
      <c r="K670" s="37"/>
      <c r="T670" s="47"/>
      <c r="V670" s="47"/>
      <c r="X670" s="47"/>
      <c r="Z670" s="47"/>
      <c r="AB670" s="47"/>
      <c r="AK670" s="115"/>
      <c r="AL670" s="38"/>
    </row>
    <row r="671" spans="11:38" ht="14.25" customHeight="1">
      <c r="K671" s="37"/>
      <c r="T671" s="47"/>
      <c r="V671" s="47"/>
      <c r="X671" s="47"/>
      <c r="Z671" s="47"/>
      <c r="AB671" s="47"/>
      <c r="AK671" s="115"/>
      <c r="AL671" s="38"/>
    </row>
    <row r="672" spans="11:38" ht="14.25" customHeight="1">
      <c r="K672" s="37"/>
      <c r="T672" s="47"/>
      <c r="V672" s="47"/>
      <c r="X672" s="47"/>
      <c r="Z672" s="47"/>
      <c r="AB672" s="47"/>
      <c r="AK672" s="115"/>
      <c r="AL672" s="38"/>
    </row>
    <row r="673" spans="11:38" ht="14.25" customHeight="1">
      <c r="K673" s="37"/>
      <c r="T673" s="47"/>
      <c r="V673" s="47"/>
      <c r="X673" s="47"/>
      <c r="Z673" s="47"/>
      <c r="AB673" s="47"/>
      <c r="AK673" s="115"/>
      <c r="AL673" s="38"/>
    </row>
    <row r="674" spans="11:38" ht="14.25" customHeight="1">
      <c r="K674" s="37"/>
      <c r="T674" s="47"/>
      <c r="V674" s="47"/>
      <c r="X674" s="47"/>
      <c r="Z674" s="47"/>
      <c r="AB674" s="47"/>
      <c r="AK674" s="115"/>
      <c r="AL674" s="38"/>
    </row>
    <row r="675" spans="11:38" ht="14.25" customHeight="1">
      <c r="K675" s="37"/>
      <c r="T675" s="47"/>
      <c r="V675" s="47"/>
      <c r="X675" s="47"/>
      <c r="Z675" s="47"/>
      <c r="AB675" s="47"/>
      <c r="AK675" s="115"/>
      <c r="AL675" s="38"/>
    </row>
    <row r="676" spans="11:38" ht="14.25" customHeight="1">
      <c r="K676" s="37"/>
      <c r="T676" s="47"/>
      <c r="V676" s="47"/>
      <c r="X676" s="47"/>
      <c r="Z676" s="47"/>
      <c r="AB676" s="47"/>
      <c r="AK676" s="115"/>
      <c r="AL676" s="38"/>
    </row>
    <row r="677" spans="11:38" ht="14.25" customHeight="1">
      <c r="K677" s="37"/>
      <c r="T677" s="47"/>
      <c r="V677" s="47"/>
      <c r="X677" s="47"/>
      <c r="Z677" s="47"/>
      <c r="AB677" s="47"/>
      <c r="AK677" s="115"/>
      <c r="AL677" s="38"/>
    </row>
    <row r="678" spans="11:38" ht="14.25" customHeight="1">
      <c r="K678" s="37"/>
      <c r="T678" s="47"/>
      <c r="V678" s="47"/>
      <c r="X678" s="47"/>
      <c r="Z678" s="47"/>
      <c r="AB678" s="47"/>
      <c r="AK678" s="115"/>
      <c r="AL678" s="38"/>
    </row>
    <row r="679" spans="11:38" ht="14.25" customHeight="1">
      <c r="K679" s="37"/>
      <c r="T679" s="47"/>
      <c r="V679" s="47"/>
      <c r="X679" s="47"/>
      <c r="Z679" s="47"/>
      <c r="AB679" s="47"/>
      <c r="AK679" s="115"/>
      <c r="AL679" s="38"/>
    </row>
    <row r="680" spans="11:38" ht="14.25" customHeight="1">
      <c r="K680" s="37"/>
      <c r="T680" s="47"/>
      <c r="V680" s="47"/>
      <c r="X680" s="47"/>
      <c r="Z680" s="47"/>
      <c r="AB680" s="47"/>
      <c r="AK680" s="115"/>
      <c r="AL680" s="38"/>
    </row>
    <row r="681" spans="11:38" ht="14.25" customHeight="1">
      <c r="K681" s="37"/>
      <c r="T681" s="47"/>
      <c r="V681" s="47"/>
      <c r="X681" s="47"/>
      <c r="Z681" s="47"/>
      <c r="AB681" s="47"/>
      <c r="AK681" s="115"/>
      <c r="AL681" s="38"/>
    </row>
    <row r="682" spans="11:38" ht="14.25" customHeight="1">
      <c r="K682" s="37"/>
      <c r="T682" s="47"/>
      <c r="V682" s="47"/>
      <c r="X682" s="47"/>
      <c r="Z682" s="47"/>
      <c r="AB682" s="47"/>
      <c r="AK682" s="115"/>
      <c r="AL682" s="38"/>
    </row>
    <row r="683" spans="11:38" ht="14.25" customHeight="1">
      <c r="K683" s="37"/>
      <c r="T683" s="47"/>
      <c r="V683" s="47"/>
      <c r="X683" s="47"/>
      <c r="Z683" s="47"/>
      <c r="AB683" s="47"/>
      <c r="AK683" s="115"/>
      <c r="AL683" s="38"/>
    </row>
    <row r="684" spans="11:38" ht="14.25" customHeight="1">
      <c r="K684" s="37"/>
      <c r="T684" s="47"/>
      <c r="V684" s="47"/>
      <c r="X684" s="47"/>
      <c r="Z684" s="47"/>
      <c r="AB684" s="47"/>
      <c r="AK684" s="115"/>
      <c r="AL684" s="38"/>
    </row>
    <row r="685" spans="11:38" ht="14.25" customHeight="1">
      <c r="K685" s="37"/>
      <c r="T685" s="47"/>
      <c r="V685" s="47"/>
      <c r="X685" s="47"/>
      <c r="Z685" s="47"/>
      <c r="AB685" s="47"/>
      <c r="AK685" s="115"/>
      <c r="AL685" s="38"/>
    </row>
    <row r="686" spans="11:38" ht="14.25" customHeight="1">
      <c r="K686" s="37"/>
      <c r="T686" s="47"/>
      <c r="V686" s="47"/>
      <c r="X686" s="47"/>
      <c r="Z686" s="47"/>
      <c r="AB686" s="47"/>
      <c r="AK686" s="115"/>
      <c r="AL686" s="38"/>
    </row>
    <row r="687" spans="11:38" ht="14.25" customHeight="1">
      <c r="K687" s="37"/>
      <c r="T687" s="47"/>
      <c r="V687" s="47"/>
      <c r="X687" s="47"/>
      <c r="Z687" s="47"/>
      <c r="AB687" s="47"/>
      <c r="AK687" s="115"/>
      <c r="AL687" s="38"/>
    </row>
    <row r="688" spans="11:38" ht="14.25" customHeight="1">
      <c r="K688" s="37"/>
      <c r="T688" s="47"/>
      <c r="V688" s="47"/>
      <c r="X688" s="47"/>
      <c r="Z688" s="47"/>
      <c r="AB688" s="47"/>
      <c r="AK688" s="115"/>
      <c r="AL688" s="38"/>
    </row>
    <row r="689" spans="11:38" ht="14.25" customHeight="1">
      <c r="K689" s="37"/>
      <c r="T689" s="47"/>
      <c r="V689" s="47"/>
      <c r="X689" s="47"/>
      <c r="Z689" s="47"/>
      <c r="AB689" s="47"/>
      <c r="AK689" s="115"/>
      <c r="AL689" s="38"/>
    </row>
    <row r="690" spans="11:38" ht="14.25" customHeight="1">
      <c r="K690" s="37"/>
      <c r="T690" s="47"/>
      <c r="V690" s="47"/>
      <c r="X690" s="47"/>
      <c r="Z690" s="47"/>
      <c r="AB690" s="47"/>
      <c r="AK690" s="115"/>
      <c r="AL690" s="38"/>
    </row>
    <row r="691" spans="11:38" ht="14.25" customHeight="1">
      <c r="K691" s="37"/>
      <c r="T691" s="47"/>
      <c r="V691" s="47"/>
      <c r="X691" s="47"/>
      <c r="Z691" s="47"/>
      <c r="AB691" s="47"/>
      <c r="AK691" s="115"/>
      <c r="AL691" s="38"/>
    </row>
    <row r="692" spans="11:38" ht="14.25" customHeight="1">
      <c r="K692" s="37"/>
      <c r="T692" s="47"/>
      <c r="V692" s="47"/>
      <c r="X692" s="47"/>
      <c r="Z692" s="47"/>
      <c r="AB692" s="47"/>
      <c r="AK692" s="115"/>
      <c r="AL692" s="38"/>
    </row>
    <row r="693" spans="11:38" ht="14.25" customHeight="1">
      <c r="K693" s="37"/>
      <c r="T693" s="47"/>
      <c r="V693" s="47"/>
      <c r="X693" s="47"/>
      <c r="Z693" s="47"/>
      <c r="AB693" s="47"/>
      <c r="AK693" s="115"/>
      <c r="AL693" s="38"/>
    </row>
    <row r="694" spans="11:38" ht="14.25" customHeight="1">
      <c r="K694" s="37"/>
      <c r="T694" s="47"/>
      <c r="V694" s="47"/>
      <c r="X694" s="47"/>
      <c r="Z694" s="47"/>
      <c r="AB694" s="47"/>
      <c r="AK694" s="115"/>
      <c r="AL694" s="38"/>
    </row>
    <row r="695" spans="11:38" ht="14.25" customHeight="1">
      <c r="K695" s="37"/>
      <c r="T695" s="47"/>
      <c r="V695" s="47"/>
      <c r="X695" s="47"/>
      <c r="Z695" s="47"/>
      <c r="AB695" s="47"/>
      <c r="AK695" s="115"/>
      <c r="AL695" s="38"/>
    </row>
    <row r="696" spans="11:38" ht="14.25" customHeight="1">
      <c r="K696" s="37"/>
      <c r="T696" s="47"/>
      <c r="V696" s="47"/>
      <c r="X696" s="47"/>
      <c r="Z696" s="47"/>
      <c r="AB696" s="47"/>
      <c r="AK696" s="115"/>
      <c r="AL696" s="38"/>
    </row>
    <row r="697" spans="11:38" ht="14.25" customHeight="1">
      <c r="K697" s="37"/>
      <c r="T697" s="47"/>
      <c r="V697" s="47"/>
      <c r="X697" s="47"/>
      <c r="Z697" s="47"/>
      <c r="AB697" s="47"/>
      <c r="AK697" s="115"/>
      <c r="AL697" s="38"/>
    </row>
    <row r="698" spans="11:38" ht="14.25" customHeight="1">
      <c r="K698" s="37"/>
      <c r="T698" s="47"/>
      <c r="V698" s="47"/>
      <c r="X698" s="47"/>
      <c r="Z698" s="47"/>
      <c r="AB698" s="47"/>
      <c r="AK698" s="115"/>
      <c r="AL698" s="38"/>
    </row>
    <row r="699" spans="11:38" ht="14.25" customHeight="1">
      <c r="K699" s="37"/>
      <c r="T699" s="47"/>
      <c r="V699" s="47"/>
      <c r="X699" s="47"/>
      <c r="Z699" s="47"/>
      <c r="AB699" s="47"/>
      <c r="AK699" s="115"/>
      <c r="AL699" s="38"/>
    </row>
    <row r="700" spans="11:38" ht="14.25" customHeight="1">
      <c r="K700" s="37"/>
      <c r="T700" s="47"/>
      <c r="V700" s="47"/>
      <c r="X700" s="47"/>
      <c r="Z700" s="47"/>
      <c r="AB700" s="47"/>
      <c r="AK700" s="115"/>
      <c r="AL700" s="38"/>
    </row>
    <row r="701" spans="11:38" ht="14.25" customHeight="1">
      <c r="K701" s="37"/>
      <c r="T701" s="47"/>
      <c r="V701" s="47"/>
      <c r="X701" s="47"/>
      <c r="Z701" s="47"/>
      <c r="AB701" s="47"/>
      <c r="AK701" s="115"/>
      <c r="AL701" s="38"/>
    </row>
    <row r="702" spans="11:38" ht="14.25" customHeight="1">
      <c r="K702" s="37"/>
      <c r="T702" s="47"/>
      <c r="V702" s="47"/>
      <c r="X702" s="47"/>
      <c r="Z702" s="47"/>
      <c r="AB702" s="47"/>
      <c r="AK702" s="115"/>
      <c r="AL702" s="38"/>
    </row>
    <row r="703" spans="11:38" ht="14.25" customHeight="1">
      <c r="K703" s="37"/>
      <c r="T703" s="47"/>
      <c r="V703" s="47"/>
      <c r="X703" s="47"/>
      <c r="Z703" s="47"/>
      <c r="AB703" s="47"/>
      <c r="AK703" s="115"/>
      <c r="AL703" s="38"/>
    </row>
    <row r="704" spans="11:38" ht="14.25" customHeight="1">
      <c r="K704" s="37"/>
      <c r="T704" s="47"/>
      <c r="V704" s="47"/>
      <c r="X704" s="47"/>
      <c r="Z704" s="47"/>
      <c r="AB704" s="47"/>
      <c r="AK704" s="115"/>
      <c r="AL704" s="38"/>
    </row>
    <row r="705" spans="11:38" ht="14.25" customHeight="1">
      <c r="K705" s="37"/>
      <c r="T705" s="47"/>
      <c r="V705" s="47"/>
      <c r="X705" s="47"/>
      <c r="Z705" s="47"/>
      <c r="AB705" s="47"/>
      <c r="AK705" s="115"/>
      <c r="AL705" s="38"/>
    </row>
    <row r="706" spans="11:38" ht="14.25" customHeight="1">
      <c r="K706" s="37"/>
      <c r="T706" s="47"/>
      <c r="V706" s="47"/>
      <c r="X706" s="47"/>
      <c r="Z706" s="47"/>
      <c r="AB706" s="47"/>
      <c r="AK706" s="115"/>
      <c r="AL706" s="38"/>
    </row>
    <row r="707" spans="11:38" ht="14.25" customHeight="1">
      <c r="K707" s="37"/>
      <c r="T707" s="47"/>
      <c r="V707" s="47"/>
      <c r="X707" s="47"/>
      <c r="Z707" s="47"/>
      <c r="AB707" s="47"/>
      <c r="AK707" s="115"/>
      <c r="AL707" s="38"/>
    </row>
    <row r="708" spans="11:38" ht="14.25" customHeight="1">
      <c r="K708" s="37"/>
      <c r="T708" s="47"/>
      <c r="V708" s="47"/>
      <c r="X708" s="47"/>
      <c r="Z708" s="47"/>
      <c r="AB708" s="47"/>
      <c r="AK708" s="115"/>
      <c r="AL708" s="38"/>
    </row>
    <row r="709" spans="11:38" ht="14.25" customHeight="1">
      <c r="K709" s="37"/>
      <c r="T709" s="47"/>
      <c r="V709" s="47"/>
      <c r="X709" s="47"/>
      <c r="Z709" s="47"/>
      <c r="AB709" s="47"/>
      <c r="AK709" s="115"/>
      <c r="AL709" s="38"/>
    </row>
    <row r="710" spans="11:38" ht="14.25" customHeight="1">
      <c r="K710" s="37"/>
      <c r="T710" s="47"/>
      <c r="V710" s="47"/>
      <c r="X710" s="47"/>
      <c r="Z710" s="47"/>
      <c r="AB710" s="47"/>
      <c r="AK710" s="115"/>
      <c r="AL710" s="38"/>
    </row>
    <row r="711" spans="11:38" ht="14.25" customHeight="1">
      <c r="K711" s="37"/>
      <c r="T711" s="47"/>
      <c r="V711" s="47"/>
      <c r="X711" s="47"/>
      <c r="Z711" s="47"/>
      <c r="AB711" s="47"/>
      <c r="AK711" s="115"/>
      <c r="AL711" s="38"/>
    </row>
    <row r="712" spans="11:38" ht="14.25" customHeight="1">
      <c r="K712" s="37"/>
      <c r="T712" s="47"/>
      <c r="V712" s="47"/>
      <c r="X712" s="47"/>
      <c r="Z712" s="47"/>
      <c r="AB712" s="47"/>
      <c r="AK712" s="115"/>
      <c r="AL712" s="38"/>
    </row>
    <row r="713" spans="11:38" ht="14.25" customHeight="1">
      <c r="K713" s="37"/>
      <c r="T713" s="47"/>
      <c r="V713" s="47"/>
      <c r="X713" s="47"/>
      <c r="Z713" s="47"/>
      <c r="AB713" s="47"/>
      <c r="AK713" s="115"/>
      <c r="AL713" s="38"/>
    </row>
    <row r="714" spans="11:38" ht="14.25" customHeight="1">
      <c r="K714" s="37"/>
      <c r="T714" s="47"/>
      <c r="V714" s="47"/>
      <c r="X714" s="47"/>
      <c r="Z714" s="47"/>
      <c r="AB714" s="47"/>
      <c r="AK714" s="115"/>
      <c r="AL714" s="38"/>
    </row>
    <row r="715" spans="11:38" ht="14.25" customHeight="1">
      <c r="K715" s="37"/>
      <c r="T715" s="47"/>
      <c r="V715" s="47"/>
      <c r="X715" s="47"/>
      <c r="Z715" s="47"/>
      <c r="AB715" s="47"/>
      <c r="AK715" s="115"/>
      <c r="AL715" s="38"/>
    </row>
    <row r="716" spans="11:38" ht="14.25" customHeight="1">
      <c r="K716" s="37"/>
      <c r="T716" s="47"/>
      <c r="V716" s="47"/>
      <c r="X716" s="47"/>
      <c r="Z716" s="47"/>
      <c r="AB716" s="47"/>
      <c r="AK716" s="115"/>
      <c r="AL716" s="38"/>
    </row>
    <row r="717" spans="11:38" ht="14.25" customHeight="1">
      <c r="K717" s="37"/>
      <c r="T717" s="47"/>
      <c r="V717" s="47"/>
      <c r="X717" s="47"/>
      <c r="Z717" s="47"/>
      <c r="AB717" s="47"/>
      <c r="AK717" s="115"/>
      <c r="AL717" s="38"/>
    </row>
    <row r="718" spans="11:38" ht="14.25" customHeight="1">
      <c r="K718" s="37"/>
      <c r="T718" s="47"/>
      <c r="V718" s="47"/>
      <c r="X718" s="47"/>
      <c r="Z718" s="47"/>
      <c r="AB718" s="47"/>
      <c r="AK718" s="115"/>
      <c r="AL718" s="38"/>
    </row>
    <row r="719" spans="11:38" ht="14.25" customHeight="1">
      <c r="K719" s="37"/>
      <c r="T719" s="47"/>
      <c r="V719" s="47"/>
      <c r="X719" s="47"/>
      <c r="Z719" s="47"/>
      <c r="AB719" s="47"/>
      <c r="AK719" s="115"/>
      <c r="AL719" s="38"/>
    </row>
    <row r="720" spans="11:38" ht="14.25" customHeight="1">
      <c r="K720" s="37"/>
      <c r="T720" s="47"/>
      <c r="V720" s="47"/>
      <c r="X720" s="47"/>
      <c r="Z720" s="47"/>
      <c r="AB720" s="47"/>
      <c r="AK720" s="115"/>
      <c r="AL720" s="38"/>
    </row>
    <row r="721" spans="11:38" ht="14.25" customHeight="1">
      <c r="K721" s="37"/>
      <c r="T721" s="47"/>
      <c r="V721" s="47"/>
      <c r="X721" s="47"/>
      <c r="Z721" s="47"/>
      <c r="AB721" s="47"/>
      <c r="AK721" s="115"/>
      <c r="AL721" s="38"/>
    </row>
    <row r="722" spans="11:38" ht="14.25" customHeight="1">
      <c r="K722" s="37"/>
      <c r="T722" s="47"/>
      <c r="V722" s="47"/>
      <c r="X722" s="47"/>
      <c r="Z722" s="47"/>
      <c r="AB722" s="47"/>
      <c r="AK722" s="115"/>
      <c r="AL722" s="38"/>
    </row>
    <row r="723" spans="11:38" ht="14.25" customHeight="1">
      <c r="K723" s="37"/>
      <c r="T723" s="47"/>
      <c r="V723" s="47"/>
      <c r="X723" s="47"/>
      <c r="Z723" s="47"/>
      <c r="AB723" s="47"/>
      <c r="AK723" s="115"/>
      <c r="AL723" s="38"/>
    </row>
    <row r="724" spans="11:38" ht="14.25" customHeight="1">
      <c r="K724" s="37"/>
      <c r="T724" s="47"/>
      <c r="V724" s="47"/>
      <c r="X724" s="47"/>
      <c r="Z724" s="47"/>
      <c r="AB724" s="47"/>
      <c r="AK724" s="115"/>
      <c r="AL724" s="38"/>
    </row>
    <row r="725" spans="11:38" ht="14.25" customHeight="1">
      <c r="K725" s="37"/>
      <c r="T725" s="47"/>
      <c r="V725" s="47"/>
      <c r="X725" s="47"/>
      <c r="Z725" s="47"/>
      <c r="AB725" s="47"/>
      <c r="AK725" s="115"/>
      <c r="AL725" s="38"/>
    </row>
    <row r="726" spans="11:38" ht="14.25" customHeight="1">
      <c r="K726" s="37"/>
      <c r="T726" s="47"/>
      <c r="V726" s="47"/>
      <c r="X726" s="47"/>
      <c r="Z726" s="47"/>
      <c r="AB726" s="47"/>
      <c r="AK726" s="115"/>
      <c r="AL726" s="38"/>
    </row>
    <row r="727" spans="11:38" ht="14.25" customHeight="1">
      <c r="K727" s="37"/>
      <c r="T727" s="47"/>
      <c r="V727" s="47"/>
      <c r="X727" s="47"/>
      <c r="Z727" s="47"/>
      <c r="AB727" s="47"/>
      <c r="AK727" s="115"/>
      <c r="AL727" s="38"/>
    </row>
    <row r="728" spans="11:38" ht="14.25" customHeight="1">
      <c r="K728" s="37"/>
      <c r="T728" s="47"/>
      <c r="V728" s="47"/>
      <c r="X728" s="47"/>
      <c r="Z728" s="47"/>
      <c r="AB728" s="47"/>
      <c r="AK728" s="115"/>
      <c r="AL728" s="38"/>
    </row>
    <row r="729" spans="11:38" ht="14.25" customHeight="1">
      <c r="K729" s="37"/>
      <c r="T729" s="47"/>
      <c r="V729" s="47"/>
      <c r="X729" s="47"/>
      <c r="Z729" s="47"/>
      <c r="AB729" s="47"/>
      <c r="AK729" s="115"/>
      <c r="AL729" s="38"/>
    </row>
    <row r="730" spans="11:38" ht="14.25" customHeight="1">
      <c r="K730" s="37"/>
      <c r="T730" s="47"/>
      <c r="V730" s="47"/>
      <c r="X730" s="47"/>
      <c r="Z730" s="47"/>
      <c r="AB730" s="47"/>
      <c r="AK730" s="115"/>
      <c r="AL730" s="38"/>
    </row>
    <row r="731" spans="11:38" ht="14.25" customHeight="1">
      <c r="K731" s="37"/>
      <c r="T731" s="47"/>
      <c r="V731" s="47"/>
      <c r="X731" s="47"/>
      <c r="Z731" s="47"/>
      <c r="AB731" s="47"/>
      <c r="AK731" s="115"/>
      <c r="AL731" s="38"/>
    </row>
    <row r="732" spans="11:38" ht="14.25" customHeight="1">
      <c r="K732" s="37"/>
      <c r="T732" s="47"/>
      <c r="V732" s="47"/>
      <c r="X732" s="47"/>
      <c r="Z732" s="47"/>
      <c r="AB732" s="47"/>
      <c r="AK732" s="115"/>
      <c r="AL732" s="38"/>
    </row>
    <row r="733" spans="11:38" ht="14.25" customHeight="1">
      <c r="K733" s="37"/>
      <c r="T733" s="47"/>
      <c r="V733" s="47"/>
      <c r="X733" s="47"/>
      <c r="Z733" s="47"/>
      <c r="AB733" s="47"/>
      <c r="AK733" s="115"/>
      <c r="AL733" s="38"/>
    </row>
    <row r="734" spans="11:38" ht="14.25" customHeight="1">
      <c r="K734" s="37"/>
      <c r="T734" s="47"/>
      <c r="V734" s="47"/>
      <c r="X734" s="47"/>
      <c r="Z734" s="47"/>
      <c r="AB734" s="47"/>
      <c r="AK734" s="115"/>
      <c r="AL734" s="38"/>
    </row>
    <row r="735" spans="11:38" ht="14.25" customHeight="1">
      <c r="K735" s="37"/>
      <c r="T735" s="47"/>
      <c r="V735" s="47"/>
      <c r="X735" s="47"/>
      <c r="Z735" s="47"/>
      <c r="AB735" s="47"/>
      <c r="AK735" s="115"/>
      <c r="AL735" s="38"/>
    </row>
    <row r="736" spans="11:38" ht="14.25" customHeight="1">
      <c r="K736" s="37"/>
      <c r="T736" s="47"/>
      <c r="V736" s="47"/>
      <c r="X736" s="47"/>
      <c r="Z736" s="47"/>
      <c r="AB736" s="47"/>
      <c r="AK736" s="115"/>
      <c r="AL736" s="38"/>
    </row>
    <row r="737" spans="11:38" ht="14.25" customHeight="1">
      <c r="K737" s="37"/>
      <c r="T737" s="47"/>
      <c r="V737" s="47"/>
      <c r="X737" s="47"/>
      <c r="Z737" s="47"/>
      <c r="AB737" s="47"/>
      <c r="AK737" s="115"/>
      <c r="AL737" s="38"/>
    </row>
    <row r="738" spans="11:38" ht="14.25" customHeight="1">
      <c r="K738" s="37"/>
      <c r="T738" s="47"/>
      <c r="V738" s="47"/>
      <c r="X738" s="47"/>
      <c r="Z738" s="47"/>
      <c r="AB738" s="47"/>
      <c r="AK738" s="115"/>
      <c r="AL738" s="38"/>
    </row>
    <row r="739" spans="11:38" ht="14.25" customHeight="1">
      <c r="K739" s="37"/>
      <c r="T739" s="47"/>
      <c r="V739" s="47"/>
      <c r="X739" s="47"/>
      <c r="Z739" s="47"/>
      <c r="AB739" s="47"/>
      <c r="AK739" s="115"/>
      <c r="AL739" s="38"/>
    </row>
    <row r="740" spans="11:38" ht="14.25" customHeight="1">
      <c r="K740" s="37"/>
      <c r="T740" s="47"/>
      <c r="V740" s="47"/>
      <c r="X740" s="47"/>
      <c r="Z740" s="47"/>
      <c r="AB740" s="47"/>
      <c r="AK740" s="115"/>
      <c r="AL740" s="38"/>
    </row>
    <row r="741" spans="11:38" ht="14.25" customHeight="1">
      <c r="K741" s="37"/>
      <c r="T741" s="47"/>
      <c r="V741" s="47"/>
      <c r="X741" s="47"/>
      <c r="Z741" s="47"/>
      <c r="AB741" s="47"/>
      <c r="AK741" s="115"/>
      <c r="AL741" s="38"/>
    </row>
    <row r="742" spans="11:38" ht="14.25" customHeight="1">
      <c r="K742" s="37"/>
      <c r="T742" s="47"/>
      <c r="V742" s="47"/>
      <c r="X742" s="47"/>
      <c r="Z742" s="47"/>
      <c r="AB742" s="47"/>
      <c r="AK742" s="115"/>
      <c r="AL742" s="38"/>
    </row>
    <row r="743" spans="11:38" ht="14.25" customHeight="1">
      <c r="K743" s="37"/>
      <c r="T743" s="47"/>
      <c r="V743" s="47"/>
      <c r="X743" s="47"/>
      <c r="Z743" s="47"/>
      <c r="AB743" s="47"/>
      <c r="AK743" s="115"/>
      <c r="AL743" s="38"/>
    </row>
    <row r="744" spans="11:38" ht="14.25" customHeight="1">
      <c r="K744" s="37"/>
      <c r="T744" s="47"/>
      <c r="V744" s="47"/>
      <c r="X744" s="47"/>
      <c r="Z744" s="47"/>
      <c r="AB744" s="47"/>
      <c r="AK744" s="115"/>
      <c r="AL744" s="38"/>
    </row>
    <row r="745" spans="11:38" ht="14.25" customHeight="1">
      <c r="K745" s="37"/>
      <c r="T745" s="47"/>
      <c r="V745" s="47"/>
      <c r="X745" s="47"/>
      <c r="Z745" s="47"/>
      <c r="AB745" s="47"/>
      <c r="AK745" s="115"/>
      <c r="AL745" s="38"/>
    </row>
    <row r="746" spans="11:38" ht="14.25" customHeight="1">
      <c r="K746" s="37"/>
      <c r="T746" s="47"/>
      <c r="V746" s="47"/>
      <c r="X746" s="47"/>
      <c r="Z746" s="47"/>
      <c r="AB746" s="47"/>
      <c r="AK746" s="115"/>
      <c r="AL746" s="38"/>
    </row>
    <row r="747" spans="11:38" ht="14.25" customHeight="1">
      <c r="K747" s="37"/>
      <c r="T747" s="47"/>
      <c r="V747" s="47"/>
      <c r="X747" s="47"/>
      <c r="Z747" s="47"/>
      <c r="AB747" s="47"/>
      <c r="AK747" s="115"/>
      <c r="AL747" s="38"/>
    </row>
    <row r="748" spans="11:38" ht="14.25" customHeight="1">
      <c r="K748" s="37"/>
      <c r="T748" s="47"/>
      <c r="V748" s="47"/>
      <c r="X748" s="47"/>
      <c r="Z748" s="47"/>
      <c r="AB748" s="47"/>
      <c r="AK748" s="115"/>
      <c r="AL748" s="38"/>
    </row>
    <row r="749" spans="11:38" ht="14.25" customHeight="1">
      <c r="K749" s="37"/>
      <c r="T749" s="47"/>
      <c r="V749" s="47"/>
      <c r="X749" s="47"/>
      <c r="Z749" s="47"/>
      <c r="AB749" s="47"/>
      <c r="AK749" s="115"/>
      <c r="AL749" s="38"/>
    </row>
    <row r="750" spans="11:38" ht="14.25" customHeight="1">
      <c r="K750" s="37"/>
      <c r="T750" s="47"/>
      <c r="V750" s="47"/>
      <c r="X750" s="47"/>
      <c r="Z750" s="47"/>
      <c r="AB750" s="47"/>
      <c r="AK750" s="115"/>
      <c r="AL750" s="38"/>
    </row>
    <row r="751" spans="11:38" ht="14.25" customHeight="1">
      <c r="K751" s="37"/>
      <c r="T751" s="47"/>
      <c r="V751" s="47"/>
      <c r="X751" s="47"/>
      <c r="Z751" s="47"/>
      <c r="AB751" s="47"/>
      <c r="AK751" s="115"/>
      <c r="AL751" s="38"/>
    </row>
    <row r="752" spans="11:38" ht="14.25" customHeight="1">
      <c r="K752" s="37"/>
      <c r="T752" s="47"/>
      <c r="V752" s="47"/>
      <c r="X752" s="47"/>
      <c r="Z752" s="47"/>
      <c r="AB752" s="47"/>
      <c r="AK752" s="115"/>
      <c r="AL752" s="38"/>
    </row>
    <row r="753" spans="11:38" ht="14.25" customHeight="1">
      <c r="K753" s="37"/>
      <c r="T753" s="47"/>
      <c r="V753" s="47"/>
      <c r="X753" s="47"/>
      <c r="Z753" s="47"/>
      <c r="AB753" s="47"/>
      <c r="AK753" s="115"/>
      <c r="AL753" s="38"/>
    </row>
    <row r="754" spans="11:38" ht="14.25" customHeight="1">
      <c r="K754" s="37"/>
      <c r="T754" s="47"/>
      <c r="V754" s="47"/>
      <c r="X754" s="47"/>
      <c r="Z754" s="47"/>
      <c r="AB754" s="47"/>
      <c r="AK754" s="115"/>
      <c r="AL754" s="38"/>
    </row>
    <row r="755" spans="11:38" ht="14.25" customHeight="1">
      <c r="K755" s="37"/>
      <c r="T755" s="47"/>
      <c r="V755" s="47"/>
      <c r="X755" s="47"/>
      <c r="Z755" s="47"/>
      <c r="AB755" s="47"/>
      <c r="AK755" s="115"/>
      <c r="AL755" s="38"/>
    </row>
    <row r="756" spans="11:38" ht="14.25" customHeight="1">
      <c r="K756" s="37"/>
      <c r="T756" s="47"/>
      <c r="V756" s="47"/>
      <c r="X756" s="47"/>
      <c r="Z756" s="47"/>
      <c r="AB756" s="47"/>
      <c r="AK756" s="115"/>
      <c r="AL756" s="38"/>
    </row>
    <row r="757" spans="11:38" ht="14.25" customHeight="1">
      <c r="K757" s="37"/>
      <c r="T757" s="47"/>
      <c r="V757" s="47"/>
      <c r="X757" s="47"/>
      <c r="Z757" s="47"/>
      <c r="AB757" s="47"/>
      <c r="AK757" s="115"/>
      <c r="AL757" s="38"/>
    </row>
    <row r="758" spans="11:38" ht="14.25" customHeight="1">
      <c r="K758" s="37"/>
      <c r="T758" s="47"/>
      <c r="V758" s="47"/>
      <c r="X758" s="47"/>
      <c r="Z758" s="47"/>
      <c r="AB758" s="47"/>
      <c r="AK758" s="115"/>
      <c r="AL758" s="38"/>
    </row>
    <row r="759" spans="11:38" ht="14.25" customHeight="1">
      <c r="K759" s="37"/>
      <c r="T759" s="47"/>
      <c r="V759" s="47"/>
      <c r="X759" s="47"/>
      <c r="Z759" s="47"/>
      <c r="AB759" s="47"/>
      <c r="AK759" s="115"/>
      <c r="AL759" s="38"/>
    </row>
    <row r="760" spans="11:38" ht="14.25" customHeight="1">
      <c r="K760" s="37"/>
      <c r="T760" s="47"/>
      <c r="V760" s="47"/>
      <c r="X760" s="47"/>
      <c r="Z760" s="47"/>
      <c r="AB760" s="47"/>
      <c r="AK760" s="115"/>
      <c r="AL760" s="38"/>
    </row>
    <row r="761" spans="11:38" ht="14.25" customHeight="1">
      <c r="K761" s="37"/>
      <c r="T761" s="47"/>
      <c r="V761" s="47"/>
      <c r="X761" s="47"/>
      <c r="Z761" s="47"/>
      <c r="AB761" s="47"/>
      <c r="AK761" s="115"/>
      <c r="AL761" s="38"/>
    </row>
    <row r="762" spans="11:38" ht="14.25" customHeight="1">
      <c r="K762" s="37"/>
      <c r="T762" s="47"/>
      <c r="V762" s="47"/>
      <c r="X762" s="47"/>
      <c r="Z762" s="47"/>
      <c r="AB762" s="47"/>
      <c r="AK762" s="115"/>
      <c r="AL762" s="38"/>
    </row>
    <row r="763" spans="11:38" ht="14.25" customHeight="1">
      <c r="K763" s="37"/>
      <c r="T763" s="47"/>
      <c r="V763" s="47"/>
      <c r="X763" s="47"/>
      <c r="Z763" s="47"/>
      <c r="AB763" s="47"/>
      <c r="AK763" s="115"/>
      <c r="AL763" s="38"/>
    </row>
    <row r="764" spans="11:38" ht="14.25" customHeight="1">
      <c r="K764" s="37"/>
      <c r="T764" s="47"/>
      <c r="V764" s="47"/>
      <c r="X764" s="47"/>
      <c r="Z764" s="47"/>
      <c r="AB764" s="47"/>
      <c r="AK764" s="115"/>
      <c r="AL764" s="38"/>
    </row>
    <row r="765" spans="11:38" ht="14.25" customHeight="1">
      <c r="K765" s="37"/>
      <c r="T765" s="47"/>
      <c r="V765" s="47"/>
      <c r="X765" s="47"/>
      <c r="Z765" s="47"/>
      <c r="AB765" s="47"/>
      <c r="AK765" s="115"/>
      <c r="AL765" s="38"/>
    </row>
    <row r="766" spans="11:38" ht="14.25" customHeight="1">
      <c r="K766" s="37"/>
      <c r="T766" s="47"/>
      <c r="V766" s="47"/>
      <c r="X766" s="47"/>
      <c r="Z766" s="47"/>
      <c r="AB766" s="47"/>
      <c r="AK766" s="115"/>
      <c r="AL766" s="38"/>
    </row>
    <row r="767" spans="11:38" ht="14.25" customHeight="1">
      <c r="K767" s="37"/>
      <c r="T767" s="47"/>
      <c r="V767" s="47"/>
      <c r="X767" s="47"/>
      <c r="Z767" s="47"/>
      <c r="AB767" s="47"/>
      <c r="AK767" s="115"/>
      <c r="AL767" s="38"/>
    </row>
    <row r="768" spans="11:38" ht="14.25" customHeight="1">
      <c r="K768" s="37"/>
      <c r="T768" s="47"/>
      <c r="V768" s="47"/>
      <c r="X768" s="47"/>
      <c r="Z768" s="47"/>
      <c r="AB768" s="47"/>
      <c r="AK768" s="115"/>
      <c r="AL768" s="38"/>
    </row>
    <row r="769" spans="11:38" ht="14.25" customHeight="1">
      <c r="K769" s="37"/>
      <c r="T769" s="47"/>
      <c r="V769" s="47"/>
      <c r="X769" s="47"/>
      <c r="Z769" s="47"/>
      <c r="AB769" s="47"/>
      <c r="AK769" s="115"/>
      <c r="AL769" s="38"/>
    </row>
    <row r="770" spans="11:38" ht="14.25" customHeight="1">
      <c r="K770" s="37"/>
      <c r="T770" s="47"/>
      <c r="V770" s="47"/>
      <c r="X770" s="47"/>
      <c r="Z770" s="47"/>
      <c r="AB770" s="47"/>
      <c r="AK770" s="115"/>
      <c r="AL770" s="38"/>
    </row>
    <row r="771" spans="11:38" ht="14.25" customHeight="1">
      <c r="K771" s="37"/>
      <c r="T771" s="47"/>
      <c r="V771" s="47"/>
      <c r="X771" s="47"/>
      <c r="Z771" s="47"/>
      <c r="AB771" s="47"/>
      <c r="AK771" s="115"/>
      <c r="AL771" s="38"/>
    </row>
    <row r="772" spans="11:38" ht="14.25" customHeight="1">
      <c r="K772" s="37"/>
      <c r="T772" s="47"/>
      <c r="V772" s="47"/>
      <c r="X772" s="47"/>
      <c r="Z772" s="47"/>
      <c r="AB772" s="47"/>
      <c r="AK772" s="115"/>
      <c r="AL772" s="38"/>
    </row>
    <row r="773" spans="11:38" ht="14.25" customHeight="1">
      <c r="K773" s="37"/>
      <c r="T773" s="47"/>
      <c r="V773" s="47"/>
      <c r="X773" s="47"/>
      <c r="Z773" s="47"/>
      <c r="AB773" s="47"/>
      <c r="AK773" s="115"/>
      <c r="AL773" s="38"/>
    </row>
    <row r="774" spans="11:38" ht="14.25" customHeight="1">
      <c r="K774" s="37"/>
      <c r="T774" s="47"/>
      <c r="V774" s="47"/>
      <c r="X774" s="47"/>
      <c r="Z774" s="47"/>
      <c r="AB774" s="47"/>
      <c r="AK774" s="115"/>
      <c r="AL774" s="38"/>
    </row>
    <row r="775" spans="11:38" ht="14.25" customHeight="1">
      <c r="K775" s="37"/>
      <c r="T775" s="47"/>
      <c r="V775" s="47"/>
      <c r="X775" s="47"/>
      <c r="Z775" s="47"/>
      <c r="AB775" s="47"/>
      <c r="AK775" s="115"/>
      <c r="AL775" s="38"/>
    </row>
    <row r="776" spans="11:38" ht="14.25" customHeight="1">
      <c r="K776" s="37"/>
      <c r="T776" s="47"/>
      <c r="V776" s="47"/>
      <c r="X776" s="47"/>
      <c r="Z776" s="47"/>
      <c r="AB776" s="47"/>
      <c r="AK776" s="115"/>
      <c r="AL776" s="38"/>
    </row>
    <row r="777" spans="11:38" ht="14.25" customHeight="1">
      <c r="K777" s="37"/>
      <c r="T777" s="47"/>
      <c r="V777" s="47"/>
      <c r="X777" s="47"/>
      <c r="Z777" s="47"/>
      <c r="AB777" s="47"/>
      <c r="AK777" s="115"/>
      <c r="AL777" s="38"/>
    </row>
    <row r="778" spans="11:38" ht="14.25" customHeight="1">
      <c r="K778" s="37"/>
      <c r="T778" s="47"/>
      <c r="V778" s="47"/>
      <c r="X778" s="47"/>
      <c r="Z778" s="47"/>
      <c r="AB778" s="47"/>
      <c r="AK778" s="115"/>
      <c r="AL778" s="38"/>
    </row>
    <row r="779" spans="11:38" ht="14.25" customHeight="1">
      <c r="K779" s="37"/>
      <c r="T779" s="47"/>
      <c r="V779" s="47"/>
      <c r="X779" s="47"/>
      <c r="Z779" s="47"/>
      <c r="AB779" s="47"/>
      <c r="AK779" s="115"/>
      <c r="AL779" s="38"/>
    </row>
    <row r="780" spans="11:38" ht="14.25" customHeight="1">
      <c r="K780" s="37"/>
      <c r="T780" s="47"/>
      <c r="V780" s="47"/>
      <c r="X780" s="47"/>
      <c r="Z780" s="47"/>
      <c r="AB780" s="47"/>
      <c r="AK780" s="115"/>
      <c r="AL780" s="38"/>
    </row>
    <row r="781" spans="11:38" ht="14.25" customHeight="1">
      <c r="K781" s="37"/>
      <c r="T781" s="47"/>
      <c r="V781" s="47"/>
      <c r="X781" s="47"/>
      <c r="Z781" s="47"/>
      <c r="AB781" s="47"/>
      <c r="AK781" s="115"/>
      <c r="AL781" s="38"/>
    </row>
    <row r="782" spans="11:38" ht="14.25" customHeight="1">
      <c r="K782" s="37"/>
      <c r="T782" s="47"/>
      <c r="V782" s="47"/>
      <c r="X782" s="47"/>
      <c r="Z782" s="47"/>
      <c r="AB782" s="47"/>
      <c r="AK782" s="115"/>
      <c r="AL782" s="38"/>
    </row>
    <row r="783" spans="11:38" ht="14.25" customHeight="1">
      <c r="K783" s="37"/>
      <c r="T783" s="47"/>
      <c r="V783" s="47"/>
      <c r="X783" s="47"/>
      <c r="Z783" s="47"/>
      <c r="AB783" s="47"/>
      <c r="AK783" s="115"/>
      <c r="AL783" s="38"/>
    </row>
    <row r="784" spans="11:38" ht="14.25" customHeight="1">
      <c r="K784" s="37"/>
      <c r="T784" s="47"/>
      <c r="V784" s="47"/>
      <c r="X784" s="47"/>
      <c r="Z784" s="47"/>
      <c r="AB784" s="47"/>
      <c r="AK784" s="115"/>
      <c r="AL784" s="38"/>
    </row>
    <row r="785" spans="11:38" ht="14.25" customHeight="1">
      <c r="K785" s="37"/>
      <c r="T785" s="47"/>
      <c r="V785" s="47"/>
      <c r="X785" s="47"/>
      <c r="Z785" s="47"/>
      <c r="AB785" s="47"/>
      <c r="AK785" s="115"/>
      <c r="AL785" s="38"/>
    </row>
    <row r="786" spans="11:38" ht="14.25" customHeight="1">
      <c r="K786" s="37"/>
      <c r="T786" s="47"/>
      <c r="V786" s="47"/>
      <c r="X786" s="47"/>
      <c r="Z786" s="47"/>
      <c r="AB786" s="47"/>
      <c r="AK786" s="115"/>
      <c r="AL786" s="38"/>
    </row>
    <row r="787" spans="11:38" ht="14.25" customHeight="1">
      <c r="K787" s="37"/>
      <c r="T787" s="47"/>
      <c r="V787" s="47"/>
      <c r="X787" s="47"/>
      <c r="Z787" s="47"/>
      <c r="AB787" s="47"/>
      <c r="AK787" s="115"/>
      <c r="AL787" s="38"/>
    </row>
    <row r="788" spans="11:38" ht="14.25" customHeight="1">
      <c r="K788" s="37"/>
      <c r="T788" s="47"/>
      <c r="V788" s="47"/>
      <c r="X788" s="47"/>
      <c r="Z788" s="47"/>
      <c r="AB788" s="47"/>
      <c r="AK788" s="115"/>
      <c r="AL788" s="38"/>
    </row>
    <row r="789" spans="11:38" ht="14.25" customHeight="1">
      <c r="K789" s="37"/>
      <c r="T789" s="47"/>
      <c r="V789" s="47"/>
      <c r="X789" s="47"/>
      <c r="Z789" s="47"/>
      <c r="AB789" s="47"/>
      <c r="AK789" s="115"/>
      <c r="AL789" s="38"/>
    </row>
    <row r="790" spans="11:38" ht="14.25" customHeight="1">
      <c r="K790" s="37"/>
      <c r="T790" s="47"/>
      <c r="V790" s="47"/>
      <c r="X790" s="47"/>
      <c r="Z790" s="47"/>
      <c r="AB790" s="47"/>
      <c r="AK790" s="115"/>
      <c r="AL790" s="38"/>
    </row>
    <row r="791" spans="11:38" ht="14.25" customHeight="1">
      <c r="K791" s="37"/>
      <c r="T791" s="47"/>
      <c r="V791" s="47"/>
      <c r="X791" s="47"/>
      <c r="Z791" s="47"/>
      <c r="AB791" s="47"/>
      <c r="AK791" s="115"/>
      <c r="AL791" s="38"/>
    </row>
    <row r="792" spans="11:38" ht="14.25" customHeight="1">
      <c r="K792" s="37"/>
      <c r="T792" s="47"/>
      <c r="V792" s="47"/>
      <c r="X792" s="47"/>
      <c r="Z792" s="47"/>
      <c r="AB792" s="47"/>
      <c r="AK792" s="115"/>
      <c r="AL792" s="38"/>
    </row>
    <row r="793" spans="11:38" ht="14.25" customHeight="1">
      <c r="K793" s="37"/>
      <c r="T793" s="47"/>
      <c r="V793" s="47"/>
      <c r="X793" s="47"/>
      <c r="Z793" s="47"/>
      <c r="AB793" s="47"/>
      <c r="AK793" s="115"/>
      <c r="AL793" s="38"/>
    </row>
    <row r="794" spans="11:38" ht="14.25" customHeight="1">
      <c r="K794" s="37"/>
      <c r="T794" s="47"/>
      <c r="V794" s="47"/>
      <c r="X794" s="47"/>
      <c r="Z794" s="47"/>
      <c r="AB794" s="47"/>
      <c r="AK794" s="115"/>
      <c r="AL794" s="38"/>
    </row>
    <row r="795" spans="11:38" ht="14.25" customHeight="1">
      <c r="K795" s="37"/>
      <c r="T795" s="47"/>
      <c r="V795" s="47"/>
      <c r="X795" s="47"/>
      <c r="Z795" s="47"/>
      <c r="AB795" s="47"/>
      <c r="AK795" s="115"/>
      <c r="AL795" s="38"/>
    </row>
    <row r="796" spans="11:38" ht="14.25" customHeight="1">
      <c r="K796" s="37"/>
      <c r="T796" s="47"/>
      <c r="V796" s="47"/>
      <c r="X796" s="47"/>
      <c r="Z796" s="47"/>
      <c r="AB796" s="47"/>
      <c r="AK796" s="115"/>
      <c r="AL796" s="38"/>
    </row>
    <row r="797" spans="11:38" ht="14.25" customHeight="1">
      <c r="K797" s="37"/>
      <c r="T797" s="47"/>
      <c r="V797" s="47"/>
      <c r="X797" s="47"/>
      <c r="Z797" s="47"/>
      <c r="AB797" s="47"/>
      <c r="AK797" s="115"/>
      <c r="AL797" s="38"/>
    </row>
    <row r="798" spans="11:38" ht="14.25" customHeight="1">
      <c r="K798" s="37"/>
      <c r="T798" s="47"/>
      <c r="V798" s="47"/>
      <c r="X798" s="47"/>
      <c r="Z798" s="47"/>
      <c r="AB798" s="47"/>
      <c r="AK798" s="115"/>
      <c r="AL798" s="38"/>
    </row>
    <row r="799" spans="11:38" ht="14.25" customHeight="1">
      <c r="K799" s="37"/>
      <c r="T799" s="47"/>
      <c r="V799" s="47"/>
      <c r="X799" s="47"/>
      <c r="Z799" s="47"/>
      <c r="AB799" s="47"/>
      <c r="AK799" s="115"/>
      <c r="AL799" s="38"/>
    </row>
    <row r="800" spans="11:38" ht="14.25" customHeight="1">
      <c r="K800" s="37"/>
      <c r="T800" s="47"/>
      <c r="V800" s="47"/>
      <c r="X800" s="47"/>
      <c r="Z800" s="47"/>
      <c r="AB800" s="47"/>
      <c r="AK800" s="115"/>
      <c r="AL800" s="38"/>
    </row>
    <row r="801" spans="11:38" ht="14.25" customHeight="1">
      <c r="K801" s="37"/>
      <c r="T801" s="47"/>
      <c r="V801" s="47"/>
      <c r="X801" s="47"/>
      <c r="Z801" s="47"/>
      <c r="AB801" s="47"/>
      <c r="AK801" s="115"/>
      <c r="AL801" s="38"/>
    </row>
    <row r="802" spans="11:38" ht="14.25" customHeight="1">
      <c r="K802" s="37"/>
      <c r="T802" s="47"/>
      <c r="V802" s="47"/>
      <c r="X802" s="47"/>
      <c r="Z802" s="47"/>
      <c r="AB802" s="47"/>
      <c r="AK802" s="115"/>
      <c r="AL802" s="38"/>
    </row>
    <row r="803" spans="11:38" ht="14.25" customHeight="1">
      <c r="K803" s="37"/>
      <c r="T803" s="47"/>
      <c r="V803" s="47"/>
      <c r="X803" s="47"/>
      <c r="Z803" s="47"/>
      <c r="AB803" s="47"/>
      <c r="AK803" s="115"/>
      <c r="AL803" s="38"/>
    </row>
    <row r="804" spans="11:38" ht="14.25" customHeight="1">
      <c r="K804" s="37"/>
      <c r="T804" s="47"/>
      <c r="V804" s="47"/>
      <c r="X804" s="47"/>
      <c r="Z804" s="47"/>
      <c r="AB804" s="47"/>
      <c r="AK804" s="115"/>
      <c r="AL804" s="38"/>
    </row>
    <row r="805" spans="11:38" ht="14.25" customHeight="1">
      <c r="K805" s="37"/>
      <c r="T805" s="47"/>
      <c r="V805" s="47"/>
      <c r="X805" s="47"/>
      <c r="Z805" s="47"/>
      <c r="AB805" s="47"/>
      <c r="AK805" s="115"/>
      <c r="AL805" s="38"/>
    </row>
    <row r="806" spans="11:38" ht="14.25" customHeight="1">
      <c r="K806" s="37"/>
      <c r="T806" s="47"/>
      <c r="V806" s="47"/>
      <c r="X806" s="47"/>
      <c r="Z806" s="47"/>
      <c r="AB806" s="47"/>
      <c r="AK806" s="115"/>
      <c r="AL806" s="38"/>
    </row>
    <row r="807" spans="11:38" ht="14.25" customHeight="1">
      <c r="K807" s="37"/>
      <c r="T807" s="47"/>
      <c r="V807" s="47"/>
      <c r="X807" s="47"/>
      <c r="Z807" s="47"/>
      <c r="AB807" s="47"/>
      <c r="AK807" s="115"/>
      <c r="AL807" s="38"/>
    </row>
    <row r="808" spans="11:38" ht="14.25" customHeight="1">
      <c r="K808" s="37"/>
      <c r="T808" s="47"/>
      <c r="V808" s="47"/>
      <c r="X808" s="47"/>
      <c r="Z808" s="47"/>
      <c r="AB808" s="47"/>
      <c r="AK808" s="115"/>
      <c r="AL808" s="38"/>
    </row>
    <row r="809" spans="11:38" ht="14.25" customHeight="1">
      <c r="K809" s="37"/>
      <c r="T809" s="47"/>
      <c r="V809" s="47"/>
      <c r="X809" s="47"/>
      <c r="Z809" s="47"/>
      <c r="AB809" s="47"/>
      <c r="AK809" s="115"/>
      <c r="AL809" s="38"/>
    </row>
    <row r="810" spans="11:38" ht="14.25" customHeight="1">
      <c r="K810" s="37"/>
      <c r="T810" s="47"/>
      <c r="V810" s="47"/>
      <c r="X810" s="47"/>
      <c r="Z810" s="47"/>
      <c r="AB810" s="47"/>
      <c r="AK810" s="115"/>
      <c r="AL810" s="38"/>
    </row>
    <row r="811" spans="11:38" ht="14.25" customHeight="1">
      <c r="K811" s="37"/>
      <c r="T811" s="47"/>
      <c r="V811" s="47"/>
      <c r="X811" s="47"/>
      <c r="Z811" s="47"/>
      <c r="AB811" s="47"/>
      <c r="AK811" s="115"/>
      <c r="AL811" s="38"/>
    </row>
    <row r="812" spans="11:38" ht="14.25" customHeight="1">
      <c r="K812" s="37"/>
      <c r="T812" s="47"/>
      <c r="V812" s="47"/>
      <c r="X812" s="47"/>
      <c r="Z812" s="47"/>
      <c r="AB812" s="47"/>
      <c r="AK812" s="115"/>
      <c r="AL812" s="38"/>
    </row>
    <row r="813" spans="11:38" ht="14.25" customHeight="1">
      <c r="K813" s="37"/>
      <c r="T813" s="47"/>
      <c r="V813" s="47"/>
      <c r="X813" s="47"/>
      <c r="Z813" s="47"/>
      <c r="AB813" s="47"/>
      <c r="AK813" s="115"/>
      <c r="AL813" s="38"/>
    </row>
    <row r="814" spans="11:38" ht="14.25" customHeight="1">
      <c r="K814" s="37"/>
      <c r="T814" s="47"/>
      <c r="V814" s="47"/>
      <c r="X814" s="47"/>
      <c r="Z814" s="47"/>
      <c r="AB814" s="47"/>
      <c r="AK814" s="115"/>
      <c r="AL814" s="38"/>
    </row>
    <row r="815" spans="11:38" ht="14.25" customHeight="1">
      <c r="K815" s="37"/>
      <c r="T815" s="47"/>
      <c r="V815" s="47"/>
      <c r="X815" s="47"/>
      <c r="Z815" s="47"/>
      <c r="AB815" s="47"/>
      <c r="AK815" s="115"/>
      <c r="AL815" s="38"/>
    </row>
    <row r="816" spans="11:38" ht="14.25" customHeight="1">
      <c r="K816" s="37"/>
      <c r="T816" s="47"/>
      <c r="V816" s="47"/>
      <c r="X816" s="47"/>
      <c r="Z816" s="47"/>
      <c r="AB816" s="47"/>
      <c r="AK816" s="115"/>
      <c r="AL816" s="38"/>
    </row>
    <row r="817" spans="11:38" ht="14.25" customHeight="1">
      <c r="K817" s="37"/>
      <c r="T817" s="47"/>
      <c r="V817" s="47"/>
      <c r="X817" s="47"/>
      <c r="Z817" s="47"/>
      <c r="AB817" s="47"/>
      <c r="AK817" s="115"/>
      <c r="AL817" s="38"/>
    </row>
    <row r="818" spans="11:38" ht="14.25" customHeight="1">
      <c r="K818" s="37"/>
      <c r="T818" s="47"/>
      <c r="V818" s="47"/>
      <c r="X818" s="47"/>
      <c r="Z818" s="47"/>
      <c r="AB818" s="47"/>
      <c r="AK818" s="115"/>
      <c r="AL818" s="38"/>
    </row>
    <row r="819" spans="11:38" ht="14.25" customHeight="1">
      <c r="K819" s="37"/>
      <c r="T819" s="47"/>
      <c r="V819" s="47"/>
      <c r="X819" s="47"/>
      <c r="Z819" s="47"/>
      <c r="AB819" s="47"/>
      <c r="AK819" s="115"/>
      <c r="AL819" s="38"/>
    </row>
    <row r="820" spans="11:38" ht="14.25" customHeight="1">
      <c r="K820" s="37"/>
      <c r="T820" s="47"/>
      <c r="V820" s="47"/>
      <c r="X820" s="47"/>
      <c r="Z820" s="47"/>
      <c r="AB820" s="47"/>
      <c r="AK820" s="115"/>
      <c r="AL820" s="38"/>
    </row>
    <row r="821" spans="11:38" ht="14.25" customHeight="1">
      <c r="K821" s="37"/>
      <c r="T821" s="47"/>
      <c r="V821" s="47"/>
      <c r="X821" s="47"/>
      <c r="Z821" s="47"/>
      <c r="AB821" s="47"/>
      <c r="AK821" s="115"/>
      <c r="AL821" s="38"/>
    </row>
    <row r="822" spans="11:38" ht="14.25" customHeight="1">
      <c r="K822" s="37"/>
      <c r="T822" s="47"/>
      <c r="V822" s="47"/>
      <c r="X822" s="47"/>
      <c r="Z822" s="47"/>
      <c r="AB822" s="47"/>
      <c r="AK822" s="115"/>
      <c r="AL822" s="38"/>
    </row>
    <row r="823" spans="11:38" ht="14.25" customHeight="1">
      <c r="K823" s="37"/>
      <c r="T823" s="47"/>
      <c r="V823" s="47"/>
      <c r="X823" s="47"/>
      <c r="Z823" s="47"/>
      <c r="AB823" s="47"/>
      <c r="AK823" s="115"/>
      <c r="AL823" s="38"/>
    </row>
    <row r="824" spans="11:38" ht="14.25" customHeight="1">
      <c r="K824" s="37"/>
      <c r="T824" s="47"/>
      <c r="V824" s="47"/>
      <c r="X824" s="47"/>
      <c r="Z824" s="47"/>
      <c r="AB824" s="47"/>
      <c r="AK824" s="115"/>
      <c r="AL824" s="38"/>
    </row>
    <row r="825" spans="11:38" ht="14.25" customHeight="1">
      <c r="K825" s="37"/>
      <c r="T825" s="47"/>
      <c r="V825" s="47"/>
      <c r="X825" s="47"/>
      <c r="Z825" s="47"/>
      <c r="AB825" s="47"/>
      <c r="AK825" s="115"/>
      <c r="AL825" s="38"/>
    </row>
    <row r="826" spans="11:38" ht="14.25" customHeight="1">
      <c r="K826" s="37"/>
      <c r="T826" s="47"/>
      <c r="V826" s="47"/>
      <c r="X826" s="47"/>
      <c r="Z826" s="47"/>
      <c r="AB826" s="47"/>
      <c r="AK826" s="115"/>
      <c r="AL826" s="38"/>
    </row>
    <row r="827" spans="11:38" ht="14.25" customHeight="1">
      <c r="K827" s="37"/>
      <c r="T827" s="47"/>
      <c r="V827" s="47"/>
      <c r="X827" s="47"/>
      <c r="Z827" s="47"/>
      <c r="AB827" s="47"/>
      <c r="AK827" s="115"/>
      <c r="AL827" s="38"/>
    </row>
    <row r="828" spans="11:38" ht="14.25" customHeight="1">
      <c r="K828" s="37"/>
      <c r="T828" s="47"/>
      <c r="V828" s="47"/>
      <c r="X828" s="47"/>
      <c r="Z828" s="47"/>
      <c r="AB828" s="47"/>
      <c r="AK828" s="115"/>
      <c r="AL828" s="38"/>
    </row>
    <row r="829" spans="11:38" ht="14.25" customHeight="1">
      <c r="K829" s="37"/>
      <c r="T829" s="47"/>
      <c r="V829" s="47"/>
      <c r="X829" s="47"/>
      <c r="Z829" s="47"/>
      <c r="AB829" s="47"/>
      <c r="AK829" s="115"/>
      <c r="AL829" s="38"/>
    </row>
    <row r="830" spans="11:38" ht="14.25" customHeight="1">
      <c r="K830" s="37"/>
      <c r="T830" s="47"/>
      <c r="V830" s="47"/>
      <c r="X830" s="47"/>
      <c r="Z830" s="47"/>
      <c r="AB830" s="47"/>
      <c r="AK830" s="115"/>
      <c r="AL830" s="38"/>
    </row>
    <row r="831" spans="11:38" ht="14.25" customHeight="1">
      <c r="K831" s="37"/>
      <c r="T831" s="47"/>
      <c r="V831" s="47"/>
      <c r="X831" s="47"/>
      <c r="Z831" s="47"/>
      <c r="AB831" s="47"/>
      <c r="AK831" s="115"/>
      <c r="AL831" s="38"/>
    </row>
    <row r="832" spans="11:38" ht="14.25" customHeight="1">
      <c r="K832" s="37"/>
      <c r="T832" s="47"/>
      <c r="V832" s="47"/>
      <c r="X832" s="47"/>
      <c r="Z832" s="47"/>
      <c r="AB832" s="47"/>
      <c r="AK832" s="115"/>
      <c r="AL832" s="38"/>
    </row>
    <row r="833" spans="11:38" ht="14.25" customHeight="1">
      <c r="K833" s="37"/>
      <c r="T833" s="47"/>
      <c r="V833" s="47"/>
      <c r="X833" s="47"/>
      <c r="Z833" s="47"/>
      <c r="AB833" s="47"/>
      <c r="AK833" s="115"/>
      <c r="AL833" s="38"/>
    </row>
    <row r="834" spans="11:38" ht="14.25" customHeight="1">
      <c r="K834" s="37"/>
      <c r="T834" s="47"/>
      <c r="V834" s="47"/>
      <c r="X834" s="47"/>
      <c r="Z834" s="47"/>
      <c r="AB834" s="47"/>
      <c r="AK834" s="115"/>
      <c r="AL834" s="38"/>
    </row>
    <row r="835" spans="11:38" ht="14.25" customHeight="1">
      <c r="K835" s="37"/>
      <c r="T835" s="47"/>
      <c r="V835" s="47"/>
      <c r="X835" s="47"/>
      <c r="Z835" s="47"/>
      <c r="AB835" s="47"/>
      <c r="AK835" s="115"/>
      <c r="AL835" s="38"/>
    </row>
    <row r="836" spans="11:38" ht="14.25" customHeight="1">
      <c r="K836" s="37"/>
      <c r="T836" s="47"/>
      <c r="V836" s="47"/>
      <c r="X836" s="47"/>
      <c r="Z836" s="47"/>
      <c r="AB836" s="47"/>
      <c r="AK836" s="115"/>
      <c r="AL836" s="38"/>
    </row>
    <row r="837" spans="11:38" ht="14.25" customHeight="1">
      <c r="K837" s="37"/>
      <c r="T837" s="47"/>
      <c r="V837" s="47"/>
      <c r="X837" s="47"/>
      <c r="Z837" s="47"/>
      <c r="AB837" s="47"/>
      <c r="AK837" s="115"/>
      <c r="AL837" s="38"/>
    </row>
    <row r="838" spans="11:38" ht="14.25" customHeight="1">
      <c r="K838" s="37"/>
      <c r="T838" s="47"/>
      <c r="V838" s="47"/>
      <c r="X838" s="47"/>
      <c r="Z838" s="47"/>
      <c r="AB838" s="47"/>
      <c r="AK838" s="115"/>
      <c r="AL838" s="38"/>
    </row>
    <row r="839" spans="11:38" ht="14.25" customHeight="1">
      <c r="K839" s="37"/>
      <c r="T839" s="47"/>
      <c r="V839" s="47"/>
      <c r="X839" s="47"/>
      <c r="Z839" s="47"/>
      <c r="AB839" s="47"/>
      <c r="AK839" s="115"/>
      <c r="AL839" s="38"/>
    </row>
    <row r="840" spans="11:38" ht="14.25" customHeight="1">
      <c r="K840" s="37"/>
      <c r="T840" s="47"/>
      <c r="V840" s="47"/>
      <c r="X840" s="47"/>
      <c r="Z840" s="47"/>
      <c r="AB840" s="47"/>
      <c r="AK840" s="115"/>
      <c r="AL840" s="38"/>
    </row>
    <row r="841" spans="11:38" ht="14.25" customHeight="1">
      <c r="K841" s="37"/>
      <c r="T841" s="47"/>
      <c r="V841" s="47"/>
      <c r="X841" s="47"/>
      <c r="Z841" s="47"/>
      <c r="AB841" s="47"/>
      <c r="AK841" s="115"/>
      <c r="AL841" s="38"/>
    </row>
    <row r="842" spans="11:38" ht="14.25" customHeight="1">
      <c r="K842" s="37"/>
      <c r="T842" s="47"/>
      <c r="V842" s="47"/>
      <c r="X842" s="47"/>
      <c r="Z842" s="47"/>
      <c r="AB842" s="47"/>
      <c r="AK842" s="115"/>
      <c r="AL842" s="38"/>
    </row>
    <row r="843" spans="11:38" ht="14.25" customHeight="1">
      <c r="K843" s="37"/>
      <c r="T843" s="47"/>
      <c r="V843" s="47"/>
      <c r="X843" s="47"/>
      <c r="Z843" s="47"/>
      <c r="AB843" s="47"/>
      <c r="AK843" s="115"/>
      <c r="AL843" s="38"/>
    </row>
    <row r="844" spans="11:38" ht="14.25" customHeight="1">
      <c r="K844" s="37"/>
      <c r="T844" s="47"/>
      <c r="V844" s="47"/>
      <c r="X844" s="47"/>
      <c r="Z844" s="47"/>
      <c r="AB844" s="47"/>
      <c r="AK844" s="115"/>
      <c r="AL844" s="38"/>
    </row>
    <row r="845" spans="11:38" ht="14.25" customHeight="1">
      <c r="K845" s="37"/>
      <c r="T845" s="47"/>
      <c r="V845" s="47"/>
      <c r="X845" s="47"/>
      <c r="Z845" s="47"/>
      <c r="AB845" s="47"/>
      <c r="AK845" s="115"/>
      <c r="AL845" s="38"/>
    </row>
    <row r="846" spans="11:38" ht="14.25" customHeight="1">
      <c r="K846" s="37"/>
      <c r="T846" s="47"/>
      <c r="V846" s="47"/>
      <c r="X846" s="47"/>
      <c r="Z846" s="47"/>
      <c r="AB846" s="47"/>
      <c r="AK846" s="115"/>
      <c r="AL846" s="38"/>
    </row>
    <row r="847" spans="11:38" ht="14.25" customHeight="1">
      <c r="K847" s="37"/>
      <c r="T847" s="47"/>
      <c r="V847" s="47"/>
      <c r="X847" s="47"/>
      <c r="Z847" s="47"/>
      <c r="AB847" s="47"/>
      <c r="AK847" s="115"/>
      <c r="AL847" s="38"/>
    </row>
    <row r="848" spans="11:38" ht="14.25" customHeight="1">
      <c r="K848" s="37"/>
      <c r="T848" s="47"/>
      <c r="V848" s="47"/>
      <c r="X848" s="47"/>
      <c r="Z848" s="47"/>
      <c r="AB848" s="47"/>
      <c r="AK848" s="115"/>
      <c r="AL848" s="38"/>
    </row>
    <row r="849" spans="11:38" ht="14.25" customHeight="1">
      <c r="K849" s="37"/>
      <c r="T849" s="47"/>
      <c r="V849" s="47"/>
      <c r="X849" s="47"/>
      <c r="Z849" s="47"/>
      <c r="AB849" s="47"/>
      <c r="AK849" s="115"/>
      <c r="AL849" s="38"/>
    </row>
    <row r="850" spans="11:38" ht="14.25" customHeight="1">
      <c r="K850" s="37"/>
      <c r="T850" s="47"/>
      <c r="V850" s="47"/>
      <c r="X850" s="47"/>
      <c r="Z850" s="47"/>
      <c r="AB850" s="47"/>
      <c r="AK850" s="115"/>
      <c r="AL850" s="38"/>
    </row>
    <row r="851" spans="11:38" ht="14.25" customHeight="1">
      <c r="K851" s="37"/>
      <c r="T851" s="47"/>
      <c r="V851" s="47"/>
      <c r="X851" s="47"/>
      <c r="Z851" s="47"/>
      <c r="AB851" s="47"/>
      <c r="AK851" s="115"/>
      <c r="AL851" s="38"/>
    </row>
    <row r="852" spans="11:38" ht="14.25" customHeight="1">
      <c r="K852" s="37"/>
      <c r="T852" s="47"/>
      <c r="V852" s="47"/>
      <c r="X852" s="47"/>
      <c r="Z852" s="47"/>
      <c r="AB852" s="47"/>
      <c r="AK852" s="115"/>
      <c r="AL852" s="38"/>
    </row>
    <row r="853" spans="11:38" ht="14.25" customHeight="1">
      <c r="K853" s="37"/>
      <c r="T853" s="47"/>
      <c r="V853" s="47"/>
      <c r="X853" s="47"/>
      <c r="Z853" s="47"/>
      <c r="AB853" s="47"/>
      <c r="AK853" s="115"/>
      <c r="AL853" s="38"/>
    </row>
    <row r="854" spans="11:38" ht="14.25" customHeight="1">
      <c r="K854" s="37"/>
      <c r="T854" s="47"/>
      <c r="V854" s="47"/>
      <c r="X854" s="47"/>
      <c r="Z854" s="47"/>
      <c r="AB854" s="47"/>
      <c r="AK854" s="115"/>
      <c r="AL854" s="38"/>
    </row>
    <row r="855" spans="11:38" ht="14.25" customHeight="1">
      <c r="K855" s="37"/>
      <c r="T855" s="47"/>
      <c r="V855" s="47"/>
      <c r="X855" s="47"/>
      <c r="Z855" s="47"/>
      <c r="AB855" s="47"/>
      <c r="AK855" s="115"/>
      <c r="AL855" s="38"/>
    </row>
    <row r="856" spans="11:38" ht="14.25" customHeight="1">
      <c r="K856" s="37"/>
      <c r="T856" s="47"/>
      <c r="V856" s="47"/>
      <c r="X856" s="47"/>
      <c r="Z856" s="47"/>
      <c r="AB856" s="47"/>
      <c r="AK856" s="115"/>
      <c r="AL856" s="38"/>
    </row>
    <row r="857" spans="11:38" ht="14.25" customHeight="1">
      <c r="K857" s="37"/>
      <c r="T857" s="47"/>
      <c r="V857" s="47"/>
      <c r="X857" s="47"/>
      <c r="Z857" s="47"/>
      <c r="AB857" s="47"/>
      <c r="AK857" s="115"/>
      <c r="AL857" s="38"/>
    </row>
    <row r="858" spans="11:38" ht="14.25" customHeight="1">
      <c r="K858" s="37"/>
      <c r="T858" s="47"/>
      <c r="V858" s="47"/>
      <c r="X858" s="47"/>
      <c r="Z858" s="47"/>
      <c r="AB858" s="47"/>
      <c r="AK858" s="115"/>
      <c r="AL858" s="38"/>
    </row>
    <row r="859" spans="11:38" ht="14.25" customHeight="1">
      <c r="K859" s="37"/>
      <c r="T859" s="47"/>
      <c r="V859" s="47"/>
      <c r="X859" s="47"/>
      <c r="Z859" s="47"/>
      <c r="AB859" s="47"/>
      <c r="AK859" s="115"/>
      <c r="AL859" s="38"/>
    </row>
    <row r="860" spans="11:38" ht="14.25" customHeight="1">
      <c r="K860" s="37"/>
      <c r="T860" s="47"/>
      <c r="V860" s="47"/>
      <c r="X860" s="47"/>
      <c r="Z860" s="47"/>
      <c r="AB860" s="47"/>
      <c r="AK860" s="115"/>
      <c r="AL860" s="38"/>
    </row>
    <row r="861" spans="11:38" ht="14.25" customHeight="1">
      <c r="K861" s="37"/>
      <c r="T861" s="47"/>
      <c r="V861" s="47"/>
      <c r="X861" s="47"/>
      <c r="Z861" s="47"/>
      <c r="AB861" s="47"/>
      <c r="AK861" s="115"/>
      <c r="AL861" s="38"/>
    </row>
    <row r="862" spans="11:38" ht="14.25" customHeight="1">
      <c r="K862" s="37"/>
      <c r="T862" s="47"/>
      <c r="V862" s="47"/>
      <c r="X862" s="47"/>
      <c r="Z862" s="47"/>
      <c r="AB862" s="47"/>
      <c r="AK862" s="115"/>
      <c r="AL862" s="38"/>
    </row>
    <row r="863" spans="11:38" ht="14.25" customHeight="1">
      <c r="K863" s="37"/>
      <c r="T863" s="47"/>
      <c r="V863" s="47"/>
      <c r="X863" s="47"/>
      <c r="Z863" s="47"/>
      <c r="AB863" s="47"/>
      <c r="AK863" s="115"/>
      <c r="AL863" s="38"/>
    </row>
    <row r="864" spans="11:38" ht="14.25" customHeight="1">
      <c r="K864" s="37"/>
      <c r="T864" s="47"/>
      <c r="V864" s="47"/>
      <c r="X864" s="47"/>
      <c r="Z864" s="47"/>
      <c r="AB864" s="47"/>
      <c r="AK864" s="115"/>
      <c r="AL864" s="38"/>
    </row>
    <row r="865" spans="11:38" ht="14.25" customHeight="1">
      <c r="K865" s="37"/>
      <c r="T865" s="47"/>
      <c r="V865" s="47"/>
      <c r="X865" s="47"/>
      <c r="Z865" s="47"/>
      <c r="AB865" s="47"/>
      <c r="AK865" s="115"/>
      <c r="AL865" s="38"/>
    </row>
    <row r="866" spans="11:38" ht="14.25" customHeight="1">
      <c r="K866" s="37"/>
      <c r="T866" s="47"/>
      <c r="V866" s="47"/>
      <c r="X866" s="47"/>
      <c r="Z866" s="47"/>
      <c r="AB866" s="47"/>
      <c r="AK866" s="115"/>
      <c r="AL866" s="38"/>
    </row>
    <row r="867" spans="11:38" ht="14.25" customHeight="1">
      <c r="K867" s="37"/>
      <c r="T867" s="47"/>
      <c r="V867" s="47"/>
      <c r="X867" s="47"/>
      <c r="Z867" s="47"/>
      <c r="AB867" s="47"/>
      <c r="AK867" s="115"/>
      <c r="AL867" s="38"/>
    </row>
    <row r="868" spans="11:38" ht="14.25" customHeight="1">
      <c r="K868" s="37"/>
      <c r="T868" s="47"/>
      <c r="V868" s="47"/>
      <c r="X868" s="47"/>
      <c r="Z868" s="47"/>
      <c r="AB868" s="47"/>
      <c r="AK868" s="115"/>
      <c r="AL868" s="38"/>
    </row>
    <row r="869" spans="11:38" ht="14.25" customHeight="1">
      <c r="K869" s="37"/>
      <c r="T869" s="47"/>
      <c r="V869" s="47"/>
      <c r="X869" s="47"/>
      <c r="Z869" s="47"/>
      <c r="AB869" s="47"/>
      <c r="AK869" s="115"/>
      <c r="AL869" s="38"/>
    </row>
    <row r="870" spans="11:38" ht="14.25" customHeight="1">
      <c r="K870" s="37"/>
      <c r="T870" s="47"/>
      <c r="V870" s="47"/>
      <c r="X870" s="47"/>
      <c r="Z870" s="47"/>
      <c r="AB870" s="47"/>
      <c r="AK870" s="115"/>
      <c r="AL870" s="38"/>
    </row>
    <row r="871" spans="11:38" ht="14.25" customHeight="1">
      <c r="K871" s="37"/>
      <c r="T871" s="47"/>
      <c r="V871" s="47"/>
      <c r="X871" s="47"/>
      <c r="Z871" s="47"/>
      <c r="AB871" s="47"/>
      <c r="AK871" s="115"/>
      <c r="AL871" s="38"/>
    </row>
    <row r="872" spans="11:38" ht="14.25" customHeight="1">
      <c r="K872" s="37"/>
      <c r="T872" s="47"/>
      <c r="V872" s="47"/>
      <c r="X872" s="47"/>
      <c r="Z872" s="47"/>
      <c r="AB872" s="47"/>
      <c r="AK872" s="115"/>
      <c r="AL872" s="38"/>
    </row>
    <row r="873" spans="11:38" ht="14.25" customHeight="1">
      <c r="K873" s="37"/>
      <c r="T873" s="47"/>
      <c r="V873" s="47"/>
      <c r="X873" s="47"/>
      <c r="Z873" s="47"/>
      <c r="AB873" s="47"/>
      <c r="AK873" s="115"/>
      <c r="AL873" s="38"/>
    </row>
    <row r="874" spans="11:38" ht="14.25" customHeight="1">
      <c r="K874" s="37"/>
      <c r="T874" s="47"/>
      <c r="V874" s="47"/>
      <c r="X874" s="47"/>
      <c r="Z874" s="47"/>
      <c r="AB874" s="47"/>
      <c r="AK874" s="115"/>
      <c r="AL874" s="38"/>
    </row>
    <row r="875" spans="11:38" ht="14.25" customHeight="1">
      <c r="K875" s="37"/>
      <c r="T875" s="47"/>
      <c r="V875" s="47"/>
      <c r="X875" s="47"/>
      <c r="Z875" s="47"/>
      <c r="AB875" s="47"/>
      <c r="AK875" s="115"/>
      <c r="AL875" s="38"/>
    </row>
    <row r="876" spans="11:38" ht="14.25" customHeight="1">
      <c r="K876" s="37"/>
      <c r="T876" s="47"/>
      <c r="V876" s="47"/>
      <c r="X876" s="47"/>
      <c r="Z876" s="47"/>
      <c r="AB876" s="47"/>
      <c r="AK876" s="115"/>
      <c r="AL876" s="38"/>
    </row>
    <row r="877" spans="11:38" ht="14.25" customHeight="1">
      <c r="K877" s="37"/>
      <c r="T877" s="47"/>
      <c r="V877" s="47"/>
      <c r="X877" s="47"/>
      <c r="Z877" s="47"/>
      <c r="AB877" s="47"/>
      <c r="AK877" s="115"/>
      <c r="AL877" s="38"/>
    </row>
    <row r="878" spans="11:38" ht="14.25" customHeight="1">
      <c r="K878" s="37"/>
      <c r="T878" s="47"/>
      <c r="V878" s="47"/>
      <c r="X878" s="47"/>
      <c r="Z878" s="47"/>
      <c r="AB878" s="47"/>
      <c r="AK878" s="115"/>
      <c r="AL878" s="38"/>
    </row>
    <row r="879" spans="11:38" ht="14.25" customHeight="1">
      <c r="K879" s="37"/>
      <c r="T879" s="47"/>
      <c r="V879" s="47"/>
      <c r="X879" s="47"/>
      <c r="Z879" s="47"/>
      <c r="AB879" s="47"/>
      <c r="AK879" s="115"/>
      <c r="AL879" s="38"/>
    </row>
    <row r="880" spans="11:38" ht="14.25" customHeight="1">
      <c r="K880" s="37"/>
      <c r="T880" s="47"/>
      <c r="V880" s="47"/>
      <c r="X880" s="47"/>
      <c r="Z880" s="47"/>
      <c r="AB880" s="47"/>
      <c r="AK880" s="115"/>
      <c r="AL880" s="38"/>
    </row>
    <row r="881" spans="11:38" ht="14.25" customHeight="1">
      <c r="K881" s="37"/>
      <c r="T881" s="47"/>
      <c r="V881" s="47"/>
      <c r="X881" s="47"/>
      <c r="Z881" s="47"/>
      <c r="AB881" s="47"/>
      <c r="AK881" s="115"/>
      <c r="AL881" s="38"/>
    </row>
    <row r="882" spans="11:38" ht="14.25" customHeight="1">
      <c r="K882" s="37"/>
      <c r="T882" s="47"/>
      <c r="V882" s="47"/>
      <c r="X882" s="47"/>
      <c r="Z882" s="47"/>
      <c r="AB882" s="47"/>
      <c r="AK882" s="115"/>
      <c r="AL882" s="38"/>
    </row>
    <row r="883" spans="11:38" ht="14.25" customHeight="1">
      <c r="K883" s="37"/>
      <c r="T883" s="47"/>
      <c r="V883" s="47"/>
      <c r="X883" s="47"/>
      <c r="Z883" s="47"/>
      <c r="AB883" s="47"/>
      <c r="AK883" s="115"/>
      <c r="AL883" s="38"/>
    </row>
    <row r="884" spans="11:38" ht="14.25" customHeight="1">
      <c r="K884" s="37"/>
      <c r="T884" s="47"/>
      <c r="V884" s="47"/>
      <c r="X884" s="47"/>
      <c r="Z884" s="47"/>
      <c r="AB884" s="47"/>
      <c r="AK884" s="115"/>
      <c r="AL884" s="38"/>
    </row>
    <row r="885" spans="11:38" ht="14.25" customHeight="1">
      <c r="K885" s="37"/>
      <c r="T885" s="47"/>
      <c r="V885" s="47"/>
      <c r="X885" s="47"/>
      <c r="Z885" s="47"/>
      <c r="AB885" s="47"/>
      <c r="AK885" s="115"/>
      <c r="AL885" s="38"/>
    </row>
    <row r="886" spans="11:38" ht="14.25" customHeight="1">
      <c r="K886" s="37"/>
      <c r="T886" s="47"/>
      <c r="V886" s="47"/>
      <c r="X886" s="47"/>
      <c r="Z886" s="47"/>
      <c r="AB886" s="47"/>
      <c r="AK886" s="115"/>
      <c r="AL886" s="38"/>
    </row>
    <row r="887" spans="11:38" ht="14.25" customHeight="1">
      <c r="K887" s="37"/>
      <c r="T887" s="47"/>
      <c r="V887" s="47"/>
      <c r="X887" s="47"/>
      <c r="Z887" s="47"/>
      <c r="AB887" s="47"/>
      <c r="AK887" s="115"/>
      <c r="AL887" s="38"/>
    </row>
    <row r="888" spans="11:38" ht="14.25" customHeight="1">
      <c r="K888" s="37"/>
      <c r="T888" s="47"/>
      <c r="V888" s="47"/>
      <c r="X888" s="47"/>
      <c r="Z888" s="47"/>
      <c r="AB888" s="47"/>
      <c r="AK888" s="115"/>
      <c r="AL888" s="38"/>
    </row>
    <row r="889" spans="11:38" ht="14.25" customHeight="1">
      <c r="K889" s="37"/>
      <c r="T889" s="47"/>
      <c r="V889" s="47"/>
      <c r="X889" s="47"/>
      <c r="Z889" s="47"/>
      <c r="AB889" s="47"/>
      <c r="AK889" s="115"/>
      <c r="AL889" s="38"/>
    </row>
    <row r="890" spans="11:38" ht="14.25" customHeight="1">
      <c r="K890" s="37"/>
      <c r="T890" s="47"/>
      <c r="V890" s="47"/>
      <c r="X890" s="47"/>
      <c r="Z890" s="47"/>
      <c r="AB890" s="47"/>
      <c r="AK890" s="115"/>
      <c r="AL890" s="38"/>
    </row>
    <row r="891" spans="11:38" ht="14.25" customHeight="1">
      <c r="K891" s="37"/>
      <c r="T891" s="47"/>
      <c r="V891" s="47"/>
      <c r="X891" s="47"/>
      <c r="Z891" s="47"/>
      <c r="AB891" s="47"/>
      <c r="AK891" s="115"/>
      <c r="AL891" s="38"/>
    </row>
    <row r="892" spans="11:38" ht="14.25" customHeight="1">
      <c r="K892" s="37"/>
      <c r="T892" s="47"/>
      <c r="V892" s="47"/>
      <c r="X892" s="47"/>
      <c r="Z892" s="47"/>
      <c r="AB892" s="47"/>
      <c r="AK892" s="115"/>
      <c r="AL892" s="38"/>
    </row>
    <row r="893" spans="11:38" ht="14.25" customHeight="1">
      <c r="K893" s="37"/>
      <c r="T893" s="47"/>
      <c r="V893" s="47"/>
      <c r="X893" s="47"/>
      <c r="Z893" s="47"/>
      <c r="AB893" s="47"/>
      <c r="AK893" s="115"/>
      <c r="AL893" s="38"/>
    </row>
    <row r="894" spans="11:38" ht="14.25" customHeight="1">
      <c r="K894" s="37"/>
      <c r="T894" s="47"/>
      <c r="V894" s="47"/>
      <c r="X894" s="47"/>
      <c r="Z894" s="47"/>
      <c r="AB894" s="47"/>
      <c r="AK894" s="115"/>
      <c r="AL894" s="38"/>
    </row>
    <row r="895" spans="11:38" ht="14.25" customHeight="1">
      <c r="K895" s="37"/>
      <c r="T895" s="47"/>
      <c r="V895" s="47"/>
      <c r="X895" s="47"/>
      <c r="Z895" s="47"/>
      <c r="AB895" s="47"/>
      <c r="AK895" s="115"/>
      <c r="AL895" s="38"/>
    </row>
    <row r="896" spans="11:38" ht="14.25" customHeight="1">
      <c r="K896" s="37"/>
      <c r="T896" s="47"/>
      <c r="V896" s="47"/>
      <c r="X896" s="47"/>
      <c r="Z896" s="47"/>
      <c r="AB896" s="47"/>
      <c r="AK896" s="115"/>
      <c r="AL896" s="38"/>
    </row>
    <row r="897" spans="11:38" ht="14.25" customHeight="1">
      <c r="K897" s="37"/>
      <c r="T897" s="47"/>
      <c r="V897" s="47"/>
      <c r="X897" s="47"/>
      <c r="Z897" s="47"/>
      <c r="AB897" s="47"/>
      <c r="AK897" s="115"/>
      <c r="AL897" s="38"/>
    </row>
    <row r="898" spans="11:38" ht="14.25" customHeight="1">
      <c r="K898" s="37"/>
      <c r="T898" s="47"/>
      <c r="V898" s="47"/>
      <c r="X898" s="47"/>
      <c r="Z898" s="47"/>
      <c r="AB898" s="47"/>
      <c r="AK898" s="115"/>
      <c r="AL898" s="38"/>
    </row>
    <row r="899" spans="11:38" ht="14.25" customHeight="1">
      <c r="K899" s="37"/>
      <c r="T899" s="47"/>
      <c r="V899" s="47"/>
      <c r="X899" s="47"/>
      <c r="Z899" s="47"/>
      <c r="AB899" s="47"/>
      <c r="AK899" s="115"/>
      <c r="AL899" s="38"/>
    </row>
    <row r="900" spans="11:38" ht="14.25" customHeight="1">
      <c r="K900" s="37"/>
      <c r="T900" s="47"/>
      <c r="V900" s="47"/>
      <c r="X900" s="47"/>
      <c r="Z900" s="47"/>
      <c r="AB900" s="47"/>
      <c r="AK900" s="115"/>
      <c r="AL900" s="38"/>
    </row>
    <row r="901" spans="11:38" ht="14.25" customHeight="1">
      <c r="K901" s="37"/>
      <c r="T901" s="47"/>
      <c r="V901" s="47"/>
      <c r="X901" s="47"/>
      <c r="Z901" s="47"/>
      <c r="AB901" s="47"/>
      <c r="AK901" s="115"/>
      <c r="AL901" s="38"/>
    </row>
    <row r="902" spans="11:38" ht="14.25" customHeight="1">
      <c r="K902" s="37"/>
      <c r="T902" s="47"/>
      <c r="V902" s="47"/>
      <c r="X902" s="47"/>
      <c r="Z902" s="47"/>
      <c r="AB902" s="47"/>
      <c r="AK902" s="115"/>
      <c r="AL902" s="38"/>
    </row>
    <row r="903" spans="11:38" ht="14.25" customHeight="1">
      <c r="K903" s="37"/>
      <c r="T903" s="47"/>
      <c r="V903" s="47"/>
      <c r="X903" s="47"/>
      <c r="Z903" s="47"/>
      <c r="AB903" s="47"/>
      <c r="AK903" s="115"/>
      <c r="AL903" s="38"/>
    </row>
    <row r="904" spans="11:38" ht="14.25" customHeight="1">
      <c r="K904" s="37"/>
      <c r="T904" s="47"/>
      <c r="V904" s="47"/>
      <c r="X904" s="47"/>
      <c r="Z904" s="47"/>
      <c r="AB904" s="47"/>
      <c r="AK904" s="115"/>
      <c r="AL904" s="38"/>
    </row>
    <row r="905" spans="11:38" ht="14.25" customHeight="1">
      <c r="K905" s="37"/>
      <c r="T905" s="47"/>
      <c r="V905" s="47"/>
      <c r="X905" s="47"/>
      <c r="Z905" s="47"/>
      <c r="AB905" s="47"/>
      <c r="AK905" s="115"/>
      <c r="AL905" s="38"/>
    </row>
    <row r="906" spans="11:38" ht="14.25" customHeight="1">
      <c r="K906" s="37"/>
      <c r="T906" s="47"/>
      <c r="V906" s="47"/>
      <c r="X906" s="47"/>
      <c r="Z906" s="47"/>
      <c r="AB906" s="47"/>
      <c r="AK906" s="115"/>
      <c r="AL906" s="38"/>
    </row>
    <row r="907" spans="11:38" ht="14.25" customHeight="1">
      <c r="K907" s="37"/>
      <c r="T907" s="47"/>
      <c r="V907" s="47"/>
      <c r="X907" s="47"/>
      <c r="Z907" s="47"/>
      <c r="AB907" s="47"/>
      <c r="AK907" s="115"/>
      <c r="AL907" s="38"/>
    </row>
    <row r="908" spans="11:38" ht="14.25" customHeight="1">
      <c r="K908" s="37"/>
      <c r="T908" s="47"/>
      <c r="V908" s="47"/>
      <c r="X908" s="47"/>
      <c r="Z908" s="47"/>
      <c r="AB908" s="47"/>
      <c r="AK908" s="115"/>
      <c r="AL908" s="38"/>
    </row>
    <row r="909" spans="11:38" ht="14.25" customHeight="1">
      <c r="K909" s="37"/>
      <c r="T909" s="47"/>
      <c r="V909" s="47"/>
      <c r="X909" s="47"/>
      <c r="Z909" s="47"/>
      <c r="AB909" s="47"/>
      <c r="AK909" s="115"/>
      <c r="AL909" s="38"/>
    </row>
    <row r="910" spans="11:38" ht="14.25" customHeight="1">
      <c r="K910" s="37"/>
      <c r="T910" s="47"/>
      <c r="V910" s="47"/>
      <c r="X910" s="47"/>
      <c r="Z910" s="47"/>
      <c r="AB910" s="47"/>
      <c r="AK910" s="115"/>
      <c r="AL910" s="38"/>
    </row>
    <row r="911" spans="11:38" ht="14.25" customHeight="1">
      <c r="K911" s="37"/>
      <c r="T911" s="47"/>
      <c r="V911" s="47"/>
      <c r="X911" s="47"/>
      <c r="Z911" s="47"/>
      <c r="AB911" s="47"/>
      <c r="AK911" s="115"/>
      <c r="AL911" s="38"/>
    </row>
    <row r="912" spans="11:38" ht="14.25" customHeight="1">
      <c r="K912" s="37"/>
      <c r="T912" s="47"/>
      <c r="V912" s="47"/>
      <c r="X912" s="47"/>
      <c r="Z912" s="47"/>
      <c r="AB912" s="47"/>
      <c r="AK912" s="115"/>
      <c r="AL912" s="38"/>
    </row>
    <row r="913" spans="11:38" ht="14.25" customHeight="1">
      <c r="K913" s="37"/>
      <c r="T913" s="47"/>
      <c r="V913" s="47"/>
      <c r="X913" s="47"/>
      <c r="Z913" s="47"/>
      <c r="AB913" s="47"/>
      <c r="AK913" s="115"/>
      <c r="AL913" s="38"/>
    </row>
    <row r="914" spans="11:38" ht="14.25" customHeight="1">
      <c r="K914" s="37"/>
      <c r="T914" s="47"/>
      <c r="V914" s="47"/>
      <c r="X914" s="47"/>
      <c r="Z914" s="47"/>
      <c r="AB914" s="47"/>
      <c r="AK914" s="115"/>
      <c r="AL914" s="38"/>
    </row>
    <row r="915" spans="11:38" ht="14.25" customHeight="1">
      <c r="K915" s="37"/>
      <c r="T915" s="47"/>
      <c r="V915" s="47"/>
      <c r="X915" s="47"/>
      <c r="Z915" s="47"/>
      <c r="AB915" s="47"/>
      <c r="AK915" s="115"/>
      <c r="AL915" s="38"/>
    </row>
    <row r="916" spans="11:38" ht="14.25" customHeight="1">
      <c r="K916" s="37"/>
      <c r="T916" s="47"/>
      <c r="V916" s="47"/>
      <c r="X916" s="47"/>
      <c r="Z916" s="47"/>
      <c r="AB916" s="47"/>
      <c r="AK916" s="115"/>
      <c r="AL916" s="38"/>
    </row>
    <row r="917" spans="11:38" ht="14.25" customHeight="1">
      <c r="K917" s="37"/>
      <c r="T917" s="47"/>
      <c r="V917" s="47"/>
      <c r="X917" s="47"/>
      <c r="Z917" s="47"/>
      <c r="AB917" s="47"/>
      <c r="AK917" s="115"/>
      <c r="AL917" s="38"/>
    </row>
    <row r="918" spans="11:38" ht="14.25" customHeight="1">
      <c r="K918" s="37"/>
      <c r="T918" s="47"/>
      <c r="V918" s="47"/>
      <c r="X918" s="47"/>
      <c r="Z918" s="47"/>
      <c r="AB918" s="47"/>
      <c r="AK918" s="115"/>
      <c r="AL918" s="38"/>
    </row>
    <row r="919" spans="11:38" ht="14.25" customHeight="1">
      <c r="K919" s="37"/>
      <c r="T919" s="47"/>
      <c r="V919" s="47"/>
      <c r="X919" s="47"/>
      <c r="Z919" s="47"/>
      <c r="AB919" s="47"/>
      <c r="AK919" s="115"/>
      <c r="AL919" s="38"/>
    </row>
    <row r="920" spans="11:38" ht="14.25" customHeight="1">
      <c r="K920" s="37"/>
      <c r="T920" s="47"/>
      <c r="V920" s="47"/>
      <c r="X920" s="47"/>
      <c r="Z920" s="47"/>
      <c r="AB920" s="47"/>
      <c r="AK920" s="115"/>
      <c r="AL920" s="38"/>
    </row>
    <row r="921" spans="11:38" ht="14.25" customHeight="1">
      <c r="K921" s="37"/>
      <c r="T921" s="47"/>
      <c r="V921" s="47"/>
      <c r="X921" s="47"/>
      <c r="Z921" s="47"/>
      <c r="AB921" s="47"/>
      <c r="AK921" s="115"/>
      <c r="AL921" s="38"/>
    </row>
    <row r="922" spans="11:38" ht="14.25" customHeight="1">
      <c r="K922" s="37"/>
      <c r="T922" s="47"/>
      <c r="V922" s="47"/>
      <c r="X922" s="47"/>
      <c r="Z922" s="47"/>
      <c r="AB922" s="47"/>
      <c r="AK922" s="115"/>
      <c r="AL922" s="38"/>
    </row>
    <row r="923" spans="11:38" ht="14.25" customHeight="1">
      <c r="K923" s="37"/>
      <c r="T923" s="47"/>
      <c r="V923" s="47"/>
      <c r="X923" s="47"/>
      <c r="Z923" s="47"/>
      <c r="AB923" s="47"/>
      <c r="AK923" s="115"/>
      <c r="AL923" s="38"/>
    </row>
    <row r="924" spans="11:38" ht="14.25" customHeight="1">
      <c r="K924" s="37"/>
      <c r="T924" s="47"/>
      <c r="V924" s="47"/>
      <c r="X924" s="47"/>
      <c r="Z924" s="47"/>
      <c r="AB924" s="47"/>
      <c r="AK924" s="115"/>
      <c r="AL924" s="38"/>
    </row>
    <row r="925" spans="11:38" ht="14.25" customHeight="1">
      <c r="K925" s="37"/>
      <c r="T925" s="47"/>
      <c r="V925" s="47"/>
      <c r="X925" s="47"/>
      <c r="Z925" s="47"/>
      <c r="AB925" s="47"/>
      <c r="AK925" s="115"/>
      <c r="AL925" s="38"/>
    </row>
    <row r="926" spans="11:38" ht="14.25" customHeight="1">
      <c r="K926" s="37"/>
      <c r="T926" s="47"/>
      <c r="V926" s="47"/>
      <c r="X926" s="47"/>
      <c r="Z926" s="47"/>
      <c r="AB926" s="47"/>
      <c r="AK926" s="115"/>
      <c r="AL926" s="38"/>
    </row>
    <row r="927" spans="11:38" ht="14.25" customHeight="1">
      <c r="K927" s="37"/>
      <c r="T927" s="47"/>
      <c r="V927" s="47"/>
      <c r="X927" s="47"/>
      <c r="Z927" s="47"/>
      <c r="AB927" s="47"/>
      <c r="AK927" s="115"/>
      <c r="AL927" s="38"/>
    </row>
    <row r="928" spans="11:38" ht="14.25" customHeight="1">
      <c r="K928" s="37"/>
      <c r="T928" s="47"/>
      <c r="V928" s="47"/>
      <c r="X928" s="47"/>
      <c r="Z928" s="47"/>
      <c r="AB928" s="47"/>
      <c r="AK928" s="115"/>
      <c r="AL928" s="38"/>
    </row>
    <row r="929" spans="11:38" ht="14.25" customHeight="1">
      <c r="K929" s="37"/>
      <c r="T929" s="47"/>
      <c r="V929" s="47"/>
      <c r="X929" s="47"/>
      <c r="Z929" s="47"/>
      <c r="AB929" s="47"/>
      <c r="AK929" s="115"/>
      <c r="AL929" s="38"/>
    </row>
    <row r="930" spans="11:38" ht="14.25" customHeight="1">
      <c r="K930" s="37"/>
      <c r="T930" s="47"/>
      <c r="V930" s="47"/>
      <c r="X930" s="47"/>
      <c r="Z930" s="47"/>
      <c r="AB930" s="47"/>
      <c r="AK930" s="115"/>
      <c r="AL930" s="38"/>
    </row>
    <row r="931" spans="11:38" ht="14.25" customHeight="1">
      <c r="K931" s="37"/>
      <c r="T931" s="47"/>
      <c r="V931" s="47"/>
      <c r="X931" s="47"/>
      <c r="Z931" s="47"/>
      <c r="AB931" s="47"/>
      <c r="AK931" s="115"/>
      <c r="AL931" s="38"/>
    </row>
    <row r="932" spans="11:38" ht="14.25" customHeight="1">
      <c r="K932" s="37"/>
      <c r="T932" s="47"/>
      <c r="V932" s="47"/>
      <c r="X932" s="47"/>
      <c r="Z932" s="47"/>
      <c r="AB932" s="47"/>
      <c r="AK932" s="115"/>
      <c r="AL932" s="38"/>
    </row>
    <row r="933" spans="11:38" ht="14.25" customHeight="1">
      <c r="K933" s="37"/>
      <c r="T933" s="47"/>
      <c r="V933" s="47"/>
      <c r="X933" s="47"/>
      <c r="Z933" s="47"/>
      <c r="AB933" s="47"/>
      <c r="AK933" s="115"/>
      <c r="AL933" s="38"/>
    </row>
    <row r="934" spans="11:38" ht="14.25" customHeight="1">
      <c r="K934" s="37"/>
      <c r="T934" s="47"/>
      <c r="V934" s="47"/>
      <c r="X934" s="47"/>
      <c r="Z934" s="47"/>
      <c r="AB934" s="47"/>
      <c r="AK934" s="115"/>
      <c r="AL934" s="38"/>
    </row>
    <row r="935" spans="11:38" ht="14.25" customHeight="1">
      <c r="K935" s="37"/>
      <c r="T935" s="47"/>
      <c r="V935" s="47"/>
      <c r="X935" s="47"/>
      <c r="Z935" s="47"/>
      <c r="AB935" s="47"/>
      <c r="AK935" s="115"/>
      <c r="AL935" s="38"/>
    </row>
    <row r="936" spans="11:38" ht="14.25" customHeight="1">
      <c r="K936" s="37"/>
      <c r="T936" s="47"/>
      <c r="V936" s="47"/>
      <c r="X936" s="47"/>
      <c r="Z936" s="47"/>
      <c r="AB936" s="47"/>
      <c r="AK936" s="115"/>
      <c r="AL936" s="38"/>
    </row>
    <row r="937" spans="11:38" ht="14.25" customHeight="1">
      <c r="K937" s="37"/>
      <c r="T937" s="47"/>
      <c r="V937" s="47"/>
      <c r="X937" s="47"/>
      <c r="Z937" s="47"/>
      <c r="AB937" s="47"/>
      <c r="AK937" s="115"/>
      <c r="AL937" s="38"/>
    </row>
    <row r="938" spans="11:38" ht="14.25" customHeight="1">
      <c r="K938" s="37"/>
      <c r="T938" s="47"/>
      <c r="V938" s="47"/>
      <c r="X938" s="47"/>
      <c r="Z938" s="47"/>
      <c r="AB938" s="47"/>
      <c r="AK938" s="115"/>
      <c r="AL938" s="38"/>
    </row>
    <row r="939" spans="11:38" ht="14.25" customHeight="1">
      <c r="K939" s="37"/>
      <c r="T939" s="47"/>
      <c r="V939" s="47"/>
      <c r="X939" s="47"/>
      <c r="Z939" s="47"/>
      <c r="AB939" s="47"/>
      <c r="AK939" s="115"/>
      <c r="AL939" s="38"/>
    </row>
    <row r="940" spans="11:38" ht="14.25" customHeight="1">
      <c r="K940" s="37"/>
      <c r="T940" s="47"/>
      <c r="V940" s="47"/>
      <c r="X940" s="47"/>
      <c r="Z940" s="47"/>
      <c r="AB940" s="47"/>
      <c r="AK940" s="115"/>
      <c r="AL940" s="38"/>
    </row>
    <row r="941" spans="11:38" ht="14.25" customHeight="1">
      <c r="K941" s="37"/>
      <c r="T941" s="47"/>
      <c r="V941" s="47"/>
      <c r="X941" s="47"/>
      <c r="Z941" s="47"/>
      <c r="AB941" s="47"/>
      <c r="AK941" s="115"/>
      <c r="AL941" s="38"/>
    </row>
    <row r="942" spans="11:38" ht="14.25" customHeight="1">
      <c r="K942" s="37"/>
      <c r="T942" s="47"/>
      <c r="V942" s="47"/>
      <c r="X942" s="47"/>
      <c r="Z942" s="47"/>
      <c r="AB942" s="47"/>
      <c r="AK942" s="115"/>
      <c r="AL942" s="38"/>
    </row>
    <row r="943" spans="11:38" ht="14.25" customHeight="1">
      <c r="K943" s="37"/>
      <c r="T943" s="47"/>
      <c r="V943" s="47"/>
      <c r="X943" s="47"/>
      <c r="Z943" s="47"/>
      <c r="AB943" s="47"/>
      <c r="AK943" s="115"/>
      <c r="AL943" s="38"/>
    </row>
    <row r="944" spans="11:38" ht="14.25" customHeight="1">
      <c r="K944" s="37"/>
      <c r="T944" s="47"/>
      <c r="V944" s="47"/>
      <c r="X944" s="47"/>
      <c r="Z944" s="47"/>
      <c r="AB944" s="47"/>
      <c r="AK944" s="115"/>
      <c r="AL944" s="38"/>
    </row>
    <row r="945" spans="11:38" ht="14.25" customHeight="1">
      <c r="K945" s="37"/>
      <c r="T945" s="47"/>
      <c r="V945" s="47"/>
      <c r="X945" s="47"/>
      <c r="Z945" s="47"/>
      <c r="AB945" s="47"/>
      <c r="AK945" s="115"/>
      <c r="AL945" s="38"/>
    </row>
    <row r="946" spans="11:38" ht="14.25" customHeight="1">
      <c r="K946" s="37"/>
      <c r="T946" s="47"/>
      <c r="V946" s="47"/>
      <c r="X946" s="47"/>
      <c r="Z946" s="47"/>
      <c r="AB946" s="47"/>
      <c r="AK946" s="115"/>
      <c r="AL946" s="38"/>
    </row>
    <row r="947" spans="11:38" ht="14.25" customHeight="1">
      <c r="K947" s="37"/>
      <c r="T947" s="47"/>
      <c r="V947" s="47"/>
      <c r="X947" s="47"/>
      <c r="Z947" s="47"/>
      <c r="AB947" s="47"/>
      <c r="AK947" s="115"/>
      <c r="AL947" s="38"/>
    </row>
    <row r="948" spans="11:38" ht="14.25" customHeight="1">
      <c r="K948" s="37"/>
      <c r="T948" s="47"/>
      <c r="V948" s="47"/>
      <c r="X948" s="47"/>
      <c r="Z948" s="47"/>
      <c r="AB948" s="47"/>
      <c r="AK948" s="115"/>
      <c r="AL948" s="38"/>
    </row>
    <row r="949" spans="11:38" ht="14.25" customHeight="1">
      <c r="K949" s="37"/>
      <c r="T949" s="47"/>
      <c r="V949" s="47"/>
      <c r="X949" s="47"/>
      <c r="Z949" s="47"/>
      <c r="AB949" s="47"/>
      <c r="AK949" s="115"/>
      <c r="AL949" s="38"/>
    </row>
    <row r="950" spans="11:38" ht="14.25" customHeight="1">
      <c r="K950" s="37"/>
      <c r="T950" s="47"/>
      <c r="V950" s="47"/>
      <c r="X950" s="47"/>
      <c r="Z950" s="47"/>
      <c r="AB950" s="47"/>
      <c r="AK950" s="115"/>
      <c r="AL950" s="38"/>
    </row>
    <row r="951" spans="11:38" ht="14.25" customHeight="1">
      <c r="K951" s="37"/>
      <c r="T951" s="47"/>
      <c r="V951" s="47"/>
      <c r="X951" s="47"/>
      <c r="Z951" s="47"/>
      <c r="AB951" s="47"/>
      <c r="AK951" s="115"/>
      <c r="AL951" s="38"/>
    </row>
    <row r="952" spans="11:38" ht="14.25" customHeight="1">
      <c r="K952" s="37"/>
      <c r="T952" s="47"/>
      <c r="V952" s="47"/>
      <c r="X952" s="47"/>
      <c r="Z952" s="47"/>
      <c r="AB952" s="47"/>
      <c r="AK952" s="115"/>
      <c r="AL952" s="38"/>
    </row>
    <row r="953" spans="11:38" ht="14.25" customHeight="1">
      <c r="K953" s="37"/>
      <c r="T953" s="47"/>
      <c r="V953" s="47"/>
      <c r="X953" s="47"/>
      <c r="Z953" s="47"/>
      <c r="AB953" s="47"/>
      <c r="AK953" s="115"/>
      <c r="AL953" s="38"/>
    </row>
    <row r="954" spans="11:38" ht="14.25" customHeight="1">
      <c r="K954" s="37"/>
      <c r="T954" s="47"/>
      <c r="V954" s="47"/>
      <c r="X954" s="47"/>
      <c r="Z954" s="47"/>
      <c r="AB954" s="47"/>
      <c r="AK954" s="115"/>
      <c r="AL954" s="38"/>
    </row>
    <row r="955" spans="11:38" ht="14.25" customHeight="1">
      <c r="K955" s="37"/>
      <c r="T955" s="47"/>
      <c r="V955" s="47"/>
      <c r="X955" s="47"/>
      <c r="Z955" s="47"/>
      <c r="AB955" s="47"/>
      <c r="AK955" s="115"/>
      <c r="AL955" s="38"/>
    </row>
    <row r="956" spans="11:38" ht="14.25" customHeight="1">
      <c r="K956" s="37"/>
      <c r="T956" s="47"/>
      <c r="V956" s="47"/>
      <c r="X956" s="47"/>
      <c r="Z956" s="47"/>
      <c r="AB956" s="47"/>
      <c r="AK956" s="115"/>
      <c r="AL956" s="38"/>
    </row>
    <row r="957" spans="11:38" ht="14.25" customHeight="1">
      <c r="K957" s="37"/>
      <c r="T957" s="47"/>
      <c r="V957" s="47"/>
      <c r="X957" s="47"/>
      <c r="Z957" s="47"/>
      <c r="AB957" s="47"/>
      <c r="AK957" s="115"/>
      <c r="AL957" s="38"/>
    </row>
    <row r="958" spans="11:38" ht="14.25" customHeight="1">
      <c r="K958" s="37"/>
      <c r="T958" s="47"/>
      <c r="V958" s="47"/>
      <c r="X958" s="47"/>
      <c r="Z958" s="47"/>
      <c r="AB958" s="47"/>
      <c r="AK958" s="115"/>
      <c r="AL958" s="38"/>
    </row>
    <row r="959" spans="11:38" ht="14.25" customHeight="1">
      <c r="K959" s="37"/>
      <c r="T959" s="47"/>
      <c r="V959" s="47"/>
      <c r="X959" s="47"/>
      <c r="Z959" s="47"/>
      <c r="AB959" s="47"/>
      <c r="AK959" s="115"/>
      <c r="AL959" s="38"/>
    </row>
    <row r="960" spans="11:38" ht="14.25" customHeight="1">
      <c r="K960" s="37"/>
      <c r="T960" s="47"/>
      <c r="V960" s="47"/>
      <c r="X960" s="47"/>
      <c r="Z960" s="47"/>
      <c r="AB960" s="47"/>
      <c r="AK960" s="115"/>
      <c r="AL960" s="38"/>
    </row>
    <row r="961" spans="11:38" ht="14.25" customHeight="1">
      <c r="K961" s="37"/>
      <c r="T961" s="47"/>
      <c r="V961" s="47"/>
      <c r="X961" s="47"/>
      <c r="Z961" s="47"/>
      <c r="AB961" s="47"/>
      <c r="AK961" s="115"/>
      <c r="AL961" s="38"/>
    </row>
    <row r="962" spans="11:38" ht="14.25" customHeight="1">
      <c r="K962" s="37"/>
      <c r="T962" s="47"/>
      <c r="V962" s="47"/>
      <c r="X962" s="47"/>
      <c r="Z962" s="47"/>
      <c r="AB962" s="47"/>
      <c r="AK962" s="115"/>
      <c r="AL962" s="38"/>
    </row>
    <row r="963" spans="11:38" ht="14.25" customHeight="1">
      <c r="K963" s="37"/>
      <c r="T963" s="47"/>
      <c r="V963" s="47"/>
      <c r="X963" s="47"/>
      <c r="Z963" s="47"/>
      <c r="AB963" s="47"/>
      <c r="AK963" s="115"/>
      <c r="AL963" s="38"/>
    </row>
    <row r="964" spans="11:38" ht="14.25" customHeight="1">
      <c r="K964" s="37"/>
      <c r="T964" s="47"/>
      <c r="V964" s="47"/>
      <c r="X964" s="47"/>
      <c r="Z964" s="47"/>
      <c r="AB964" s="47"/>
      <c r="AK964" s="115"/>
      <c r="AL964" s="38"/>
    </row>
    <row r="965" spans="11:38" ht="14.25" customHeight="1">
      <c r="K965" s="37"/>
      <c r="T965" s="47"/>
      <c r="V965" s="47"/>
      <c r="X965" s="47"/>
      <c r="Z965" s="47"/>
      <c r="AB965" s="47"/>
      <c r="AK965" s="115"/>
      <c r="AL965" s="38"/>
    </row>
    <row r="966" spans="11:38" ht="14.25" customHeight="1">
      <c r="K966" s="37"/>
      <c r="T966" s="47"/>
      <c r="V966" s="47"/>
      <c r="X966" s="47"/>
      <c r="Z966" s="47"/>
      <c r="AB966" s="47"/>
      <c r="AK966" s="115"/>
      <c r="AL966" s="38"/>
    </row>
    <row r="967" spans="11:38" ht="14.25" customHeight="1">
      <c r="K967" s="37"/>
      <c r="T967" s="47"/>
      <c r="V967" s="47"/>
      <c r="X967" s="47"/>
      <c r="Z967" s="47"/>
      <c r="AB967" s="47"/>
      <c r="AK967" s="115"/>
      <c r="AL967" s="38"/>
    </row>
    <row r="968" spans="11:38" ht="14.25" customHeight="1">
      <c r="K968" s="37"/>
      <c r="T968" s="47"/>
      <c r="V968" s="47"/>
      <c r="X968" s="47"/>
      <c r="Z968" s="47"/>
      <c r="AB968" s="47"/>
      <c r="AK968" s="115"/>
      <c r="AL968" s="38"/>
    </row>
    <row r="969" spans="11:38" ht="14.25" customHeight="1">
      <c r="K969" s="37"/>
      <c r="T969" s="47"/>
      <c r="V969" s="47"/>
      <c r="X969" s="47"/>
      <c r="Z969" s="47"/>
      <c r="AB969" s="47"/>
      <c r="AK969" s="115"/>
      <c r="AL969" s="38"/>
    </row>
    <row r="970" spans="11:38" ht="14.25" customHeight="1">
      <c r="K970" s="37"/>
      <c r="T970" s="47"/>
      <c r="V970" s="47"/>
      <c r="X970" s="47"/>
      <c r="Z970" s="47"/>
      <c r="AB970" s="47"/>
      <c r="AK970" s="115"/>
      <c r="AL970" s="38"/>
    </row>
    <row r="971" spans="11:38" ht="14.25" customHeight="1">
      <c r="K971" s="37"/>
      <c r="T971" s="47"/>
      <c r="V971" s="47"/>
      <c r="X971" s="47"/>
      <c r="Z971" s="47"/>
      <c r="AB971" s="47"/>
      <c r="AK971" s="115"/>
      <c r="AL971" s="38"/>
    </row>
    <row r="972" spans="11:38" ht="14.25" customHeight="1">
      <c r="K972" s="37"/>
      <c r="T972" s="47"/>
      <c r="V972" s="47"/>
      <c r="X972" s="47"/>
      <c r="Z972" s="47"/>
      <c r="AB972" s="47"/>
      <c r="AK972" s="115"/>
      <c r="AL972" s="38"/>
    </row>
    <row r="973" spans="11:38" ht="14.25" customHeight="1">
      <c r="K973" s="37"/>
      <c r="T973" s="47"/>
      <c r="V973" s="47"/>
      <c r="X973" s="47"/>
      <c r="Z973" s="47"/>
      <c r="AB973" s="47"/>
      <c r="AK973" s="115"/>
      <c r="AL973" s="38"/>
    </row>
    <row r="974" spans="11:38" ht="14.25" customHeight="1">
      <c r="K974" s="37"/>
      <c r="T974" s="47"/>
      <c r="V974" s="47"/>
      <c r="X974" s="47"/>
      <c r="Z974" s="47"/>
      <c r="AB974" s="47"/>
      <c r="AK974" s="115"/>
      <c r="AL974" s="38"/>
    </row>
    <row r="975" spans="11:38" ht="14.25" customHeight="1">
      <c r="K975" s="37"/>
      <c r="T975" s="47"/>
      <c r="V975" s="47"/>
      <c r="X975" s="47"/>
      <c r="Z975" s="47"/>
      <c r="AB975" s="47"/>
      <c r="AK975" s="115"/>
      <c r="AL975" s="38"/>
    </row>
    <row r="976" spans="11:38" ht="14.25" customHeight="1">
      <c r="K976" s="37"/>
      <c r="T976" s="47"/>
      <c r="V976" s="47"/>
      <c r="X976" s="47"/>
      <c r="Z976" s="47"/>
      <c r="AB976" s="47"/>
      <c r="AK976" s="115"/>
      <c r="AL976" s="38"/>
    </row>
    <row r="977" spans="11:38" ht="14.25" customHeight="1">
      <c r="K977" s="37"/>
      <c r="T977" s="47"/>
      <c r="V977" s="47"/>
      <c r="X977" s="47"/>
      <c r="Z977" s="47"/>
      <c r="AB977" s="47"/>
      <c r="AK977" s="115"/>
      <c r="AL977" s="38"/>
    </row>
    <row r="978" spans="11:38" ht="14.25" customHeight="1">
      <c r="K978" s="37"/>
      <c r="T978" s="47"/>
      <c r="V978" s="47"/>
      <c r="X978" s="47"/>
      <c r="Z978" s="47"/>
      <c r="AB978" s="47"/>
      <c r="AK978" s="115"/>
      <c r="AL978" s="38"/>
    </row>
    <row r="979" spans="11:38" ht="14.25" customHeight="1">
      <c r="K979" s="37"/>
      <c r="T979" s="47"/>
      <c r="V979" s="47"/>
      <c r="X979" s="47"/>
      <c r="Z979" s="47"/>
      <c r="AB979" s="47"/>
      <c r="AK979" s="115"/>
      <c r="AL979" s="38"/>
    </row>
    <row r="980" spans="11:38" ht="14.25" customHeight="1">
      <c r="K980" s="37"/>
      <c r="T980" s="47"/>
      <c r="V980" s="47"/>
      <c r="X980" s="47"/>
      <c r="Z980" s="47"/>
      <c r="AB980" s="47"/>
      <c r="AK980" s="115"/>
      <c r="AL980" s="38"/>
    </row>
    <row r="981" spans="11:38" ht="14.25" customHeight="1">
      <c r="K981" s="37"/>
      <c r="T981" s="47"/>
      <c r="V981" s="47"/>
      <c r="X981" s="47"/>
      <c r="Z981" s="47"/>
      <c r="AB981" s="47"/>
      <c r="AK981" s="115"/>
      <c r="AL981" s="38"/>
    </row>
    <row r="982" spans="11:38" ht="14.25" customHeight="1">
      <c r="K982" s="37"/>
      <c r="T982" s="47"/>
      <c r="V982" s="47"/>
      <c r="X982" s="47"/>
      <c r="Z982" s="47"/>
      <c r="AB982" s="47"/>
      <c r="AK982" s="115"/>
      <c r="AL982" s="38"/>
    </row>
    <row r="983" spans="11:38" ht="14.25" customHeight="1">
      <c r="K983" s="37"/>
      <c r="T983" s="47"/>
      <c r="V983" s="47"/>
      <c r="X983" s="47"/>
      <c r="Z983" s="47"/>
      <c r="AB983" s="47"/>
      <c r="AK983" s="115"/>
      <c r="AL983" s="38"/>
    </row>
    <row r="984" spans="11:38" ht="14.25" customHeight="1">
      <c r="K984" s="37"/>
      <c r="T984" s="47"/>
      <c r="V984" s="47"/>
      <c r="X984" s="47"/>
      <c r="Z984" s="47"/>
      <c r="AB984" s="47"/>
      <c r="AK984" s="115"/>
      <c r="AL984" s="38"/>
    </row>
    <row r="985" spans="11:38" ht="14.25" customHeight="1">
      <c r="K985" s="37"/>
      <c r="T985" s="47"/>
      <c r="V985" s="47"/>
      <c r="X985" s="47"/>
      <c r="Z985" s="47"/>
      <c r="AB985" s="47"/>
      <c r="AK985" s="115"/>
      <c r="AL985" s="38"/>
    </row>
    <row r="986" spans="11:38" ht="14.25" customHeight="1">
      <c r="K986" s="37"/>
      <c r="T986" s="47"/>
      <c r="V986" s="47"/>
      <c r="X986" s="47"/>
      <c r="Z986" s="47"/>
      <c r="AB986" s="47"/>
      <c r="AK986" s="115"/>
      <c r="AL986" s="38"/>
    </row>
    <row r="987" spans="11:38" ht="14.25" customHeight="1">
      <c r="K987" s="37"/>
      <c r="T987" s="47"/>
      <c r="V987" s="47"/>
      <c r="X987" s="47"/>
      <c r="Z987" s="47"/>
      <c r="AB987" s="47"/>
      <c r="AK987" s="115"/>
      <c r="AL987" s="38"/>
    </row>
    <row r="988" spans="11:38" ht="14.25" customHeight="1">
      <c r="K988" s="37"/>
      <c r="T988" s="47"/>
      <c r="V988" s="47"/>
      <c r="X988" s="47"/>
      <c r="Z988" s="47"/>
      <c r="AB988" s="47"/>
      <c r="AK988" s="115"/>
      <c r="AL988" s="38"/>
    </row>
    <row r="989" spans="11:38" ht="14.25" customHeight="1">
      <c r="K989" s="37"/>
      <c r="T989" s="47"/>
      <c r="V989" s="47"/>
      <c r="X989" s="47"/>
      <c r="Z989" s="47"/>
      <c r="AB989" s="47"/>
      <c r="AK989" s="115"/>
      <c r="AL989" s="38"/>
    </row>
    <row r="990" spans="11:38" ht="14.25" customHeight="1">
      <c r="K990" s="37"/>
      <c r="T990" s="47"/>
      <c r="V990" s="47"/>
      <c r="X990" s="47"/>
      <c r="Z990" s="47"/>
      <c r="AB990" s="47"/>
      <c r="AK990" s="115"/>
      <c r="AL990" s="38"/>
    </row>
    <row r="991" spans="11:38" ht="14.25" customHeight="1">
      <c r="K991" s="37"/>
      <c r="T991" s="47"/>
      <c r="V991" s="47"/>
      <c r="X991" s="47"/>
      <c r="Z991" s="47"/>
      <c r="AB991" s="47"/>
      <c r="AK991" s="115"/>
      <c r="AL991" s="38"/>
    </row>
    <row r="992" spans="11:38" ht="14.25" customHeight="1">
      <c r="K992" s="37"/>
      <c r="T992" s="47"/>
      <c r="V992" s="47"/>
      <c r="X992" s="47"/>
      <c r="Z992" s="47"/>
      <c r="AB992" s="47"/>
      <c r="AK992" s="115"/>
      <c r="AL992" s="38"/>
    </row>
    <row r="993" spans="11:38" ht="14.25" customHeight="1">
      <c r="K993" s="37"/>
      <c r="T993" s="47"/>
      <c r="V993" s="47"/>
      <c r="X993" s="47"/>
      <c r="Z993" s="47"/>
      <c r="AB993" s="47"/>
      <c r="AK993" s="115"/>
      <c r="AL993" s="38"/>
    </row>
    <row r="994" spans="11:38" ht="14.25" customHeight="1">
      <c r="K994" s="37"/>
      <c r="T994" s="47"/>
      <c r="V994" s="47"/>
      <c r="X994" s="47"/>
      <c r="Z994" s="47"/>
      <c r="AB994" s="47"/>
      <c r="AK994" s="115"/>
      <c r="AL994" s="38"/>
    </row>
    <row r="995" spans="11:38" ht="14.25" customHeight="1">
      <c r="K995" s="37"/>
      <c r="T995" s="47"/>
      <c r="V995" s="47"/>
      <c r="X995" s="47"/>
      <c r="Z995" s="47"/>
      <c r="AB995" s="47"/>
      <c r="AK995" s="115"/>
      <c r="AL995" s="38"/>
    </row>
    <row r="996" spans="11:38" ht="14.25" customHeight="1">
      <c r="K996" s="37"/>
      <c r="T996" s="47"/>
      <c r="V996" s="47"/>
      <c r="X996" s="47"/>
      <c r="Z996" s="47"/>
      <c r="AB996" s="47"/>
      <c r="AK996" s="115"/>
      <c r="AL996" s="38"/>
    </row>
    <row r="997" spans="11:38" ht="14.25" customHeight="1">
      <c r="K997" s="37"/>
      <c r="T997" s="47"/>
      <c r="V997" s="47"/>
      <c r="X997" s="47"/>
      <c r="Z997" s="47"/>
      <c r="AB997" s="47"/>
      <c r="AK997" s="115"/>
      <c r="AL997" s="38"/>
    </row>
    <row r="998" spans="11:38" ht="14.25" customHeight="1">
      <c r="K998" s="37"/>
      <c r="T998" s="47"/>
      <c r="V998" s="47"/>
      <c r="X998" s="47"/>
      <c r="Z998" s="47"/>
      <c r="AB998" s="47"/>
      <c r="AK998" s="115"/>
      <c r="AL998" s="38"/>
    </row>
    <row r="999" spans="11:38" ht="14.25" customHeight="1">
      <c r="K999" s="37"/>
      <c r="T999" s="47"/>
      <c r="V999" s="47"/>
      <c r="X999" s="47"/>
      <c r="Z999" s="47"/>
      <c r="AB999" s="47"/>
      <c r="AK999" s="115"/>
      <c r="AL999" s="38"/>
    </row>
    <row r="1000" spans="11:38" ht="14.25" customHeight="1">
      <c r="K1000" s="37"/>
      <c r="T1000" s="47"/>
      <c r="V1000" s="47"/>
      <c r="X1000" s="47"/>
      <c r="Z1000" s="47"/>
      <c r="AB1000" s="47"/>
      <c r="AK1000" s="115"/>
      <c r="AL1000" s="38"/>
    </row>
  </sheetData>
  <autoFilter ref="A6:BN73" xr:uid="{00000000-0009-0000-0000-000000000000}"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</autoFilter>
  <mergeCells count="70">
    <mergeCell ref="BI7:BI8"/>
    <mergeCell ref="BJ7:BJ8"/>
    <mergeCell ref="BK7:BK8"/>
    <mergeCell ref="BL7:BL8"/>
    <mergeCell ref="BN7:BN8"/>
    <mergeCell ref="BM7:BM8"/>
    <mergeCell ref="AI7:AI8"/>
    <mergeCell ref="AV7:AV8"/>
    <mergeCell ref="AW7:AW8"/>
    <mergeCell ref="AY7:AY8"/>
    <mergeCell ref="AZ7:AZ8"/>
    <mergeCell ref="AU7:AU8"/>
    <mergeCell ref="BH7:BH8"/>
    <mergeCell ref="BC7:BC8"/>
    <mergeCell ref="AX7:AX8"/>
    <mergeCell ref="AS7:AS8"/>
    <mergeCell ref="BA7:BA8"/>
    <mergeCell ref="BB7:BB8"/>
    <mergeCell ref="BD7:BD8"/>
    <mergeCell ref="BE7:BE8"/>
    <mergeCell ref="BF7:BF8"/>
    <mergeCell ref="BG7:BG8"/>
    <mergeCell ref="Z7:Z8"/>
    <mergeCell ref="AA7:AA8"/>
    <mergeCell ref="AQ7:AQ8"/>
    <mergeCell ref="AR7:AR8"/>
    <mergeCell ref="AT7:AT8"/>
    <mergeCell ref="AK7:AK8"/>
    <mergeCell ref="AL7:AL8"/>
    <mergeCell ref="AM7:AM8"/>
    <mergeCell ref="AO7:AO8"/>
    <mergeCell ref="AP7:AP8"/>
    <mergeCell ref="AN7:AN8"/>
    <mergeCell ref="AE7:AE8"/>
    <mergeCell ref="AF7:AF8"/>
    <mergeCell ref="AG7:AG8"/>
    <mergeCell ref="AH7:AH8"/>
    <mergeCell ref="AJ7:AJ8"/>
    <mergeCell ref="M6:M8"/>
    <mergeCell ref="N6:N8"/>
    <mergeCell ref="AD7:AD8"/>
    <mergeCell ref="O6:O8"/>
    <mergeCell ref="P6:P8"/>
    <mergeCell ref="Q6:Q8"/>
    <mergeCell ref="R6:R8"/>
    <mergeCell ref="AC6:BN6"/>
    <mergeCell ref="AC7:AC8"/>
    <mergeCell ref="S7:S8"/>
    <mergeCell ref="T7:T8"/>
    <mergeCell ref="U7:U8"/>
    <mergeCell ref="V7:V8"/>
    <mergeCell ref="W7:W8"/>
    <mergeCell ref="X7:X8"/>
    <mergeCell ref="Y7:Y8"/>
    <mergeCell ref="A1:A3"/>
    <mergeCell ref="B1:BL3"/>
    <mergeCell ref="S6:AB6"/>
    <mergeCell ref="AB7:AB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ageMargins left="0.74791666666666701" right="0.74791666666666701" top="0.98402777777777795" bottom="0.9840277777777779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58203125" defaultRowHeight="15" customHeight="1"/>
  <cols>
    <col min="1" max="1" width="10.75" customWidth="1"/>
    <col min="2" max="2" width="19.83203125" customWidth="1"/>
    <col min="3" max="3" width="17.58203125" customWidth="1"/>
    <col min="4" max="5" width="10.75" customWidth="1"/>
    <col min="6" max="6" width="14.75" customWidth="1"/>
    <col min="7" max="9" width="10.75" customWidth="1"/>
    <col min="10" max="26" width="8.83203125" customWidth="1"/>
  </cols>
  <sheetData>
    <row r="1" spans="1:26" ht="45" customHeight="1">
      <c r="A1" s="41" t="s">
        <v>51</v>
      </c>
      <c r="B1" s="41" t="s">
        <v>52</v>
      </c>
      <c r="C1" s="41" t="s">
        <v>53</v>
      </c>
      <c r="D1" s="41" t="s">
        <v>54</v>
      </c>
      <c r="E1" s="41" t="s">
        <v>55</v>
      </c>
      <c r="F1" s="41" t="s">
        <v>56</v>
      </c>
      <c r="G1" s="41" t="s">
        <v>57</v>
      </c>
      <c r="H1" s="41" t="s">
        <v>58</v>
      </c>
      <c r="I1" s="41" t="s">
        <v>21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4.25" customHeight="1">
      <c r="A2" s="42">
        <v>119</v>
      </c>
      <c r="B2" s="42">
        <v>125</v>
      </c>
      <c r="C2" s="42">
        <v>340</v>
      </c>
      <c r="D2" s="42">
        <v>109</v>
      </c>
      <c r="E2" s="42" t="s">
        <v>59</v>
      </c>
      <c r="F2" s="42" t="s">
        <v>60</v>
      </c>
      <c r="G2" s="43">
        <v>150000</v>
      </c>
      <c r="H2" s="44">
        <v>42369</v>
      </c>
      <c r="I2" s="45" t="s">
        <v>61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4.25" customHeight="1">
      <c r="A3" s="42">
        <v>119</v>
      </c>
      <c r="B3" s="42">
        <v>125</v>
      </c>
      <c r="C3" s="42">
        <v>341</v>
      </c>
      <c r="D3" s="42">
        <v>110</v>
      </c>
      <c r="E3" s="42" t="s">
        <v>59</v>
      </c>
      <c r="F3" s="42" t="s">
        <v>60</v>
      </c>
      <c r="G3" s="43">
        <v>51</v>
      </c>
      <c r="H3" s="44">
        <v>42369</v>
      </c>
      <c r="I3" s="45" t="s">
        <v>61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4.25" customHeight="1">
      <c r="A4" s="42">
        <v>119</v>
      </c>
      <c r="B4" s="42">
        <v>125</v>
      </c>
      <c r="C4" s="42">
        <v>342</v>
      </c>
      <c r="D4" s="42">
        <v>111</v>
      </c>
      <c r="E4" s="42" t="s">
        <v>59</v>
      </c>
      <c r="F4" s="42" t="s">
        <v>60</v>
      </c>
      <c r="G4" s="43">
        <v>6</v>
      </c>
      <c r="H4" s="44">
        <v>42369</v>
      </c>
      <c r="I4" s="45" t="s">
        <v>61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57313</cp:lastModifiedBy>
  <dcterms:created xsi:type="dcterms:W3CDTF">2017-04-10T19:01:39Z</dcterms:created>
  <dcterms:modified xsi:type="dcterms:W3CDTF">2022-05-19T17:10:34Z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