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/>
  <mc:AlternateContent xmlns:mc="http://schemas.openxmlformats.org/markup-compatibility/2006">
    <mc:Choice Requires="x15">
      <x15ac:absPath xmlns:x15ac="http://schemas.microsoft.com/office/spreadsheetml/2010/11/ac" url="C:\Users\Carolina\Documents\TRABAJO\1. SECRETARIA DE CULTURA\ARCHIVOS DE TRABAJO\1. PROYECTOS DE INVERSION\SEGUIMIENTOS\2021\1. Enero\"/>
    </mc:Choice>
  </mc:AlternateContent>
  <xr:revisionPtr revIDLastSave="0" documentId="13_ncr:1_{F9375665-1F13-49D3-9687-31073B94F170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MATRIZ SDCRD" sheetId="1" r:id="rId1"/>
    <sheet name="Hoja3" sheetId="2" state="hidden" r:id="rId2"/>
  </sheets>
  <definedNames>
    <definedName name="_xlnm._FilterDatabase" localSheetId="0" hidden="1">'MATRIZ SDCRD'!$A$7:$BM$71</definedName>
    <definedName name="_FilterDatabase_0" localSheetId="0">'MATRIZ SDCRD'!$A$7:$BI$71</definedName>
    <definedName name="_FilterDatabase_0_0" localSheetId="0">'MATRIZ SDCRD'!$A$7:$BI$71</definedName>
    <definedName name="_FilterDatabase_0_0_0" localSheetId="0">'MATRIZ SDCRD'!$L$8:$BI$71</definedName>
    <definedName name="_FilterDatabase_0_0_0_0" localSheetId="0">'MATRIZ SDCRD'!$L$8:$BI$71</definedName>
    <definedName name="_FilterDatabase_0_0_0_0_0" localSheetId="0">'MATRIZ SDCRD'!$L$8:$BI$71</definedName>
    <definedName name="_FilterDatabase_0_0_0_0_0_0" localSheetId="0">'MATRIZ SDCRD'!$L$8:$BI$71</definedName>
    <definedName name="_FilterDatabase_0_0_0_0_0_0_0" localSheetId="0">'MATRIZ SDCRD'!$L$8:$BI$71</definedName>
    <definedName name="_FilterDatabase_0_0_0_0_0_0_0_0" localSheetId="0">'MATRIZ SDCRD'!$L$8:$BI$71</definedName>
    <definedName name="_FilterDatabase_0_0_0_0_0_0_0_0_0" localSheetId="0">'MATRIZ SDCRD'!$L$8:$BI$71</definedName>
    <definedName name="_FilterDatabase_0_0_0_0_0_0_0_0_0_0" localSheetId="0">'MATRIZ SDCRD'!$L$8:$BI$71</definedName>
    <definedName name="_FilterDatabase_0_0_0_0_0_0_0_0_0_0_0" localSheetId="0">'MATRIZ SDCRD'!$L$8:$BI$71</definedName>
    <definedName name="_FilterDatabase_0_0_0_0_0_0_0_0_0_0_0_0" localSheetId="0">'MATRIZ SDCRD'!$L$8:$BI$71</definedName>
    <definedName name="_FilterDatabase_0_0_0_0_0_0_0_0_0_0_0_0_0" localSheetId="0">'MATRIZ SDCRD'!$L$8:$BI$71</definedName>
    <definedName name="_FilterDatabase_0_0_0_0_0_0_0_0_0_0_0_0_0_0" localSheetId="0">'MATRIZ SDCRD'!$L$8:$BI$71</definedName>
    <definedName name="_FilterDatabase_0_0_0_0_0_0_0_0_0_0_0_0_0_0_0" localSheetId="0">'MATRIZ SDCRD'!$L$8:$BI$71</definedName>
    <definedName name="_FilterDatabase_0_0_0_0_0_0_0_0_0_0_0_0_0_0_0_0" localSheetId="0">'MATRIZ SDCRD'!$L$8:$BI$71</definedName>
    <definedName name="_FilterDatabase_0_0_0_0_0_0_0_0_0_0_0_0_0_0_0_0_0" localSheetId="0">'MATRIZ SDCRD'!$L$8:$BI$71</definedName>
    <definedName name="_FilterDatabase_0_0_0_0_0_0_0_0_0_0_0_0_0_0_0_0_0_0" localSheetId="0">'MATRIZ SDCRD'!$L$8:$BI$71</definedName>
    <definedName name="_FilterDatabase_0_0_0_0_0_0_0_0_0_0_0_0_0_0_0_0_0_0_0" localSheetId="0">'MATRIZ SDCRD'!$L$8:$BI$71</definedName>
    <definedName name="_FilterDatabase_0_0_0_0_0_0_0_0_0_0_0_0_0_0_0_0_0_0_0_0" localSheetId="0">'MATRIZ SDCRD'!$L$8:$BI$71</definedName>
    <definedName name="_FilterDatabase_0_0_0_0_0_0_0_0_0_0_0_0_0_0_0_0_0_0_0_0_0" localSheetId="0">'MATRIZ SDCRD'!$L$8:$BI$71</definedName>
    <definedName name="_FilterDatabase_0_0_0_0_0_0_0_0_0_0_0_0_0_0_0_0_0_0_0_0_0_0" localSheetId="0">'MATRIZ SDCRD'!$L$8:$BI$71</definedName>
    <definedName name="_FilterDatabase_0_0_0_0_0_0_0_0_0_0_0_0_0_0_0_0_0_0_0_0_0_0_0" localSheetId="0">'MATRIZ SDCRD'!$L$8:$BI$71</definedName>
    <definedName name="_FilterDatabase_0_0_0_0_0_0_0_0_0_0_0_0_0_0_0_0_0_0_0_0_0_0_0_0" localSheetId="0">'MATRIZ SDCRD'!$L$8:$BI$71</definedName>
    <definedName name="_FilterDatabase_0_0_0_0_0_0_0_0_0_0_0_0_0_0_0_0_0_0_0_0_0_0_0_0_0" localSheetId="0">'MATRIZ SDCRD'!$L$8:$BI$71</definedName>
    <definedName name="_FilterDatabase_0_0_0_0_0_0_0_0_0_0_0_0_0_0_0_0_0_0_0_0_0_0_0_0_0_0" localSheetId="0">'MATRIZ SDCRD'!$L$8:$BI$71</definedName>
    <definedName name="_FilterDatabase_0_0_0_0_0_0_0_0_0_0_0_0_0_0_0_0_0_0_0_0_0_0_0_0_0_0_0" localSheetId="0">'MATRIZ SDCRD'!$L$8:$BI$71</definedName>
    <definedName name="_FilterDatabase_0_0_0_0_0_0_0_0_0_0_0_0_0_0_0_0_0_0_0_0_0_0_0_0_0_0_0_0" localSheetId="0">'MATRIZ SDCRD'!$L$8:$BI$71</definedName>
    <definedName name="_FilterDatabase_0_0_0_0_0_0_0_0_0_0_0_0_0_0_0_0_0_0_0_0_0_0_0_0_0_0_0_0_0" localSheetId="0">'MATRIZ SDCRD'!$L$8:$BI$71</definedName>
    <definedName name="_FilterDatabase_0_0_0_0_0_0_0_0_0_0_0_0_0_0_0_0_0_0_0_0_0_0_0_0_0_0_0_0_0_0" localSheetId="0">'MATRIZ SDCRD'!$L$8:$BI$71</definedName>
    <definedName name="_FilterDatabase_0_0_0_0_0_0_0_0_0_0_0_0_0_0_0_0_0_0_0_0_0_0_0_0_0_0_0_0_0_0_0" localSheetId="0">'MATRIZ SDCRD'!$L$8:$BI$71</definedName>
    <definedName name="_FilterDatabase_0_0_0_0_0_0_0_0_0_0_0_0_0_0_0_0_0_0_0_0_0_0_0_0_0_0_0_0_0_0_0_0" localSheetId="0">'MATRIZ SDCRD'!$L$8:$BI$71</definedName>
    <definedName name="_FilterDatabase_0_0_0_0_0_0_0_0_0_0_0_0_0_0_0_0_0_0_0_0_0_0_0_0_0_0_0_0_0_0_0_0_0" localSheetId="0">'MATRIZ SDCRD'!$L$8:$BI$71</definedName>
    <definedName name="afreyt" localSheetId="0">'MATRIZ SDCRD'!$L$8:$BI$71</definedName>
    <definedName name="artrtre" localSheetId="0">'MATRIZ SDCRD'!$L$8:$BI$71</definedName>
    <definedName name="cser" localSheetId="0">'MATRIZ SDCRD'!$L$8:$BI$71</definedName>
    <definedName name="eryewhnwr" localSheetId="0">'MATRIZ SDCRD'!$L$8:$BI$71</definedName>
    <definedName name="ewvrt" localSheetId="0">'MATRIZ SDCRD'!$L$8:$BI$71</definedName>
    <definedName name="gfege" localSheetId="0">'MATRIZ SDCRD'!$L$8:$BI$71</definedName>
    <definedName name="GG" localSheetId="0">'MATRIZ SDCRD'!$L$8:$BI$71</definedName>
    <definedName name="qqq" localSheetId="0">'MATRIZ SDCRD'!$L$8:$BI$71</definedName>
    <definedName name="qweq" localSheetId="0">'MATRIZ SDCRD'!$L$8:$BI$71</definedName>
    <definedName name="rgferwbvwe" localSheetId="0">'MATRIZ SDCRD'!$L$8:$BI$71</definedName>
    <definedName name="TTT" localSheetId="0">'MATRIZ SDCRD'!$L$8:$BI$71</definedName>
    <definedName name="vggagaggda" localSheetId="0">'MATRIZ SDCRD'!$L$8:$BI$71</definedName>
  </definedNames>
  <calcPr calcId="191029"/>
  <extLst>
    <ext uri="GoogleSheetsCustomDataVersion1">
      <go:sheetsCustomData xmlns:go="http://customooxmlschemas.google.com/" r:id="rId6" roundtripDataSignature="AMtx7mjp25NcqZ7VXq+HRVLtiURvmAfGLQ=="/>
    </ext>
  </extLst>
</workbook>
</file>

<file path=xl/calcChain.xml><?xml version="1.0" encoding="utf-8"?>
<calcChain xmlns="http://schemas.openxmlformats.org/spreadsheetml/2006/main">
  <c r="J71" i="1" l="1"/>
  <c r="BI33" i="1"/>
  <c r="BH33" i="1"/>
  <c r="BF33" i="1"/>
  <c r="BE33" i="1"/>
  <c r="BC33" i="1"/>
  <c r="BB33" i="1"/>
  <c r="AZ33" i="1"/>
  <c r="AY33" i="1"/>
  <c r="AW33" i="1"/>
  <c r="AV33" i="1"/>
  <c r="AT33" i="1"/>
  <c r="AS33" i="1"/>
  <c r="AQ33" i="1"/>
  <c r="AP33" i="1"/>
  <c r="AN33" i="1"/>
  <c r="AM33" i="1"/>
  <c r="AK33" i="1"/>
  <c r="AJ33" i="1"/>
  <c r="AH33" i="1"/>
  <c r="AG33" i="1"/>
  <c r="AE33" i="1"/>
  <c r="AD33" i="1"/>
  <c r="AB33" i="1"/>
  <c r="AA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BG32" i="1"/>
  <c r="BD32" i="1"/>
  <c r="BA32" i="1"/>
  <c r="AX32" i="1"/>
  <c r="AU32" i="1"/>
  <c r="AR32" i="1"/>
  <c r="AO32" i="1"/>
  <c r="AL32" i="1"/>
  <c r="AI32" i="1"/>
  <c r="AF32" i="1"/>
  <c r="AC32" i="1"/>
  <c r="Z32" i="1"/>
  <c r="BG31" i="1"/>
  <c r="BG33" i="1" s="1"/>
  <c r="BD31" i="1"/>
  <c r="BD33" i="1" s="1"/>
  <c r="BA31" i="1"/>
  <c r="BA33" i="1" s="1"/>
  <c r="AX31" i="1"/>
  <c r="AX33" i="1" s="1"/>
  <c r="AU31" i="1"/>
  <c r="AU33" i="1" s="1"/>
  <c r="AR31" i="1"/>
  <c r="AR33" i="1" s="1"/>
  <c r="AO31" i="1"/>
  <c r="AO33" i="1" s="1"/>
  <c r="AL31" i="1"/>
  <c r="AL33" i="1" s="1"/>
  <c r="AI31" i="1"/>
  <c r="AI33" i="1" s="1"/>
  <c r="AF31" i="1"/>
  <c r="AF33" i="1" s="1"/>
  <c r="AC31" i="1"/>
  <c r="AC33" i="1" s="1"/>
  <c r="Z31" i="1"/>
  <c r="Z33" i="1" s="1"/>
  <c r="BG30" i="1"/>
  <c r="BD30" i="1"/>
  <c r="BA30" i="1"/>
  <c r="AX30" i="1"/>
  <c r="AU30" i="1"/>
  <c r="AR30" i="1"/>
  <c r="AO30" i="1"/>
  <c r="AL30" i="1"/>
  <c r="AI30" i="1"/>
  <c r="AF30" i="1"/>
  <c r="AC30" i="1"/>
  <c r="Z30" i="1"/>
  <c r="P24" i="1"/>
  <c r="BI20" i="1"/>
  <c r="BH20" i="1"/>
  <c r="BF20" i="1"/>
  <c r="BE20" i="1"/>
  <c r="BC20" i="1"/>
  <c r="BB20" i="1"/>
  <c r="AZ20" i="1"/>
  <c r="AY20" i="1"/>
  <c r="AW20" i="1"/>
  <c r="AV20" i="1"/>
  <c r="AT20" i="1"/>
  <c r="AS20" i="1"/>
  <c r="AQ20" i="1"/>
  <c r="AP20" i="1"/>
  <c r="AN20" i="1"/>
  <c r="AM20" i="1"/>
  <c r="AK20" i="1"/>
  <c r="AJ20" i="1"/>
  <c r="AH20" i="1"/>
  <c r="AG20" i="1"/>
  <c r="AE20" i="1"/>
  <c r="AD20" i="1"/>
  <c r="AB20" i="1"/>
  <c r="AA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BG19" i="1"/>
  <c r="BD19" i="1"/>
  <c r="BA19" i="1"/>
  <c r="AX19" i="1"/>
  <c r="AU19" i="1"/>
  <c r="AR19" i="1"/>
  <c r="AO19" i="1"/>
  <c r="AL19" i="1"/>
  <c r="AI19" i="1"/>
  <c r="AF19" i="1"/>
  <c r="AC19" i="1"/>
  <c r="Z19" i="1"/>
  <c r="BG18" i="1"/>
  <c r="BD18" i="1"/>
  <c r="BA18" i="1"/>
  <c r="AX18" i="1"/>
  <c r="AU18" i="1"/>
  <c r="AR18" i="1"/>
  <c r="AO18" i="1"/>
  <c r="AL18" i="1"/>
  <c r="AI18" i="1"/>
  <c r="AF18" i="1"/>
  <c r="AC18" i="1"/>
  <c r="Z18" i="1"/>
  <c r="BG17" i="1"/>
  <c r="BG20" i="1" s="1"/>
  <c r="BD17" i="1"/>
  <c r="BD20" i="1" s="1"/>
  <c r="BA17" i="1"/>
  <c r="BA20" i="1" s="1"/>
  <c r="AX17" i="1"/>
  <c r="AX20" i="1" s="1"/>
  <c r="AU17" i="1"/>
  <c r="AU20" i="1" s="1"/>
  <c r="AR17" i="1"/>
  <c r="AR20" i="1" s="1"/>
  <c r="AO17" i="1"/>
  <c r="AO20" i="1" s="1"/>
  <c r="AL17" i="1"/>
  <c r="AL20" i="1" s="1"/>
  <c r="AI17" i="1"/>
  <c r="AI20" i="1" s="1"/>
  <c r="AF17" i="1"/>
  <c r="AF20" i="1" s="1"/>
  <c r="AC17" i="1"/>
  <c r="AC20" i="1" s="1"/>
  <c r="Z17" i="1"/>
  <c r="Z20" i="1" s="1"/>
  <c r="Z21" i="1"/>
  <c r="Z24" i="1" s="1"/>
  <c r="AC21" i="1"/>
  <c r="AC24" i="1" s="1"/>
  <c r="AF21" i="1"/>
  <c r="AF24" i="1" s="1"/>
  <c r="AI21" i="1"/>
  <c r="AI24" i="1" s="1"/>
  <c r="AL21" i="1"/>
  <c r="AL24" i="1" s="1"/>
  <c r="AO21" i="1"/>
  <c r="AO24" i="1" s="1"/>
  <c r="AR21" i="1"/>
  <c r="AR24" i="1" s="1"/>
  <c r="AU21" i="1"/>
  <c r="AU24" i="1" s="1"/>
  <c r="AX21" i="1"/>
  <c r="AX24" i="1" s="1"/>
  <c r="BA21" i="1"/>
  <c r="BA24" i="1" s="1"/>
  <c r="BD21" i="1"/>
  <c r="BD24" i="1" s="1"/>
  <c r="BG21" i="1"/>
  <c r="BG24" i="1" s="1"/>
  <c r="Z22" i="1"/>
  <c r="AC22" i="1"/>
  <c r="AF22" i="1"/>
  <c r="AI22" i="1"/>
  <c r="AL22" i="1"/>
  <c r="AO22" i="1"/>
  <c r="AR22" i="1"/>
  <c r="AU22" i="1"/>
  <c r="AX22" i="1"/>
  <c r="BA22" i="1"/>
  <c r="BD22" i="1"/>
  <c r="BG22" i="1"/>
  <c r="Z23" i="1"/>
  <c r="AC23" i="1"/>
  <c r="AF23" i="1"/>
  <c r="AI23" i="1"/>
  <c r="AL23" i="1"/>
  <c r="AO23" i="1"/>
  <c r="AR23" i="1"/>
  <c r="AU23" i="1"/>
  <c r="AX23" i="1"/>
  <c r="BA23" i="1"/>
  <c r="BD23" i="1"/>
  <c r="BG23" i="1"/>
  <c r="BI23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Q24" i="1"/>
  <c r="R24" i="1"/>
  <c r="S24" i="1"/>
  <c r="T24" i="1"/>
  <c r="U24" i="1"/>
  <c r="V24" i="1"/>
  <c r="W24" i="1"/>
  <c r="X24" i="1"/>
  <c r="Y24" i="1"/>
  <c r="AA24" i="1"/>
  <c r="AB24" i="1"/>
  <c r="AD24" i="1"/>
  <c r="AE24" i="1"/>
  <c r="AG24" i="1"/>
  <c r="AH24" i="1"/>
  <c r="AJ24" i="1"/>
  <c r="AK24" i="1"/>
  <c r="AM24" i="1"/>
  <c r="AN24" i="1"/>
  <c r="AP24" i="1"/>
  <c r="AQ24" i="1"/>
  <c r="AS24" i="1"/>
  <c r="AT24" i="1"/>
  <c r="AV24" i="1"/>
  <c r="AW24" i="1"/>
  <c r="AY24" i="1"/>
  <c r="AZ24" i="1"/>
  <c r="BB24" i="1"/>
  <c r="BC24" i="1"/>
  <c r="BE24" i="1"/>
  <c r="BF24" i="1"/>
  <c r="BH24" i="1"/>
  <c r="BI24" i="1"/>
  <c r="Y71" i="1"/>
  <c r="AA71" i="1"/>
  <c r="AB71" i="1"/>
  <c r="AD71" i="1"/>
  <c r="AE71" i="1"/>
  <c r="AG71" i="1"/>
  <c r="AH71" i="1"/>
  <c r="AJ71" i="1"/>
  <c r="AK71" i="1"/>
  <c r="AM71" i="1"/>
  <c r="AN71" i="1"/>
  <c r="AP71" i="1"/>
  <c r="AQ71" i="1"/>
  <c r="AS71" i="1"/>
  <c r="AT71" i="1"/>
  <c r="AV71" i="1"/>
  <c r="AW71" i="1"/>
  <c r="AY71" i="1"/>
  <c r="AZ71" i="1"/>
  <c r="BB71" i="1"/>
  <c r="BC71" i="1"/>
  <c r="BE71" i="1"/>
  <c r="BF71" i="1"/>
  <c r="BH71" i="1"/>
  <c r="BI71" i="1"/>
  <c r="Y69" i="1"/>
  <c r="AA69" i="1"/>
  <c r="AB69" i="1"/>
  <c r="AD69" i="1"/>
  <c r="AE69" i="1"/>
  <c r="AG69" i="1"/>
  <c r="AH69" i="1"/>
  <c r="AJ69" i="1"/>
  <c r="AK69" i="1"/>
  <c r="AM69" i="1"/>
  <c r="AN69" i="1"/>
  <c r="AP69" i="1"/>
  <c r="AQ69" i="1"/>
  <c r="AS69" i="1"/>
  <c r="AT69" i="1"/>
  <c r="AV69" i="1"/>
  <c r="AW69" i="1"/>
  <c r="AY69" i="1"/>
  <c r="AZ69" i="1"/>
  <c r="BB69" i="1"/>
  <c r="BC69" i="1"/>
  <c r="BE69" i="1"/>
  <c r="BF69" i="1"/>
  <c r="BH69" i="1"/>
  <c r="BI69" i="1"/>
  <c r="Y62" i="1"/>
  <c r="AA62" i="1"/>
  <c r="AB62" i="1"/>
  <c r="AD62" i="1"/>
  <c r="AE62" i="1"/>
  <c r="AG62" i="1"/>
  <c r="AH62" i="1"/>
  <c r="AJ62" i="1"/>
  <c r="AK62" i="1"/>
  <c r="AM62" i="1"/>
  <c r="AN62" i="1"/>
  <c r="AP62" i="1"/>
  <c r="AQ62" i="1"/>
  <c r="AS62" i="1"/>
  <c r="AT62" i="1"/>
  <c r="AV62" i="1"/>
  <c r="AW62" i="1"/>
  <c r="AY62" i="1"/>
  <c r="AZ62" i="1"/>
  <c r="BB62" i="1"/>
  <c r="BC62" i="1"/>
  <c r="BE62" i="1"/>
  <c r="BF62" i="1"/>
  <c r="BH62" i="1"/>
  <c r="BI62" i="1"/>
  <c r="Y60" i="1"/>
  <c r="AA60" i="1"/>
  <c r="AB60" i="1"/>
  <c r="AD60" i="1"/>
  <c r="AE60" i="1"/>
  <c r="AG60" i="1"/>
  <c r="AH60" i="1"/>
  <c r="AJ60" i="1"/>
  <c r="AK60" i="1"/>
  <c r="AM60" i="1"/>
  <c r="AN60" i="1"/>
  <c r="AP60" i="1"/>
  <c r="AQ60" i="1"/>
  <c r="AS60" i="1"/>
  <c r="AT60" i="1"/>
  <c r="AV60" i="1"/>
  <c r="AW60" i="1"/>
  <c r="AY60" i="1"/>
  <c r="AZ60" i="1"/>
  <c r="BB60" i="1"/>
  <c r="BC60" i="1"/>
  <c r="BE60" i="1"/>
  <c r="BF60" i="1"/>
  <c r="BH60" i="1"/>
  <c r="BI60" i="1"/>
  <c r="Y58" i="1"/>
  <c r="AA58" i="1"/>
  <c r="AB58" i="1"/>
  <c r="AD58" i="1"/>
  <c r="AE58" i="1"/>
  <c r="AG58" i="1"/>
  <c r="AH58" i="1"/>
  <c r="AJ58" i="1"/>
  <c r="AK58" i="1"/>
  <c r="AM58" i="1"/>
  <c r="AN58" i="1"/>
  <c r="AP58" i="1"/>
  <c r="AQ58" i="1"/>
  <c r="AS58" i="1"/>
  <c r="AT58" i="1"/>
  <c r="AV58" i="1"/>
  <c r="AW58" i="1"/>
  <c r="AY58" i="1"/>
  <c r="AZ58" i="1"/>
  <c r="BB58" i="1"/>
  <c r="BC58" i="1"/>
  <c r="BE58" i="1"/>
  <c r="BF58" i="1"/>
  <c r="BH58" i="1"/>
  <c r="BI58" i="1"/>
  <c r="AD45" i="1"/>
  <c r="AE45" i="1"/>
  <c r="AG45" i="1"/>
  <c r="AH45" i="1"/>
  <c r="AJ45" i="1"/>
  <c r="AK45" i="1"/>
  <c r="AM45" i="1"/>
  <c r="AN45" i="1"/>
  <c r="AP45" i="1"/>
  <c r="AQ45" i="1"/>
  <c r="AS45" i="1"/>
  <c r="AT45" i="1"/>
  <c r="AV45" i="1"/>
  <c r="AW45" i="1"/>
  <c r="AY45" i="1"/>
  <c r="AZ45" i="1"/>
  <c r="BB45" i="1"/>
  <c r="BC45" i="1"/>
  <c r="BE45" i="1"/>
  <c r="BF45" i="1"/>
  <c r="BH45" i="1"/>
  <c r="BI45" i="1"/>
  <c r="Y45" i="1"/>
  <c r="AA45" i="1"/>
  <c r="AB45" i="1"/>
  <c r="AV51" i="1" l="1"/>
  <c r="AW51" i="1"/>
  <c r="AY51" i="1"/>
  <c r="AZ51" i="1"/>
  <c r="BB51" i="1"/>
  <c r="BC51" i="1"/>
  <c r="BE51" i="1"/>
  <c r="BF51" i="1"/>
  <c r="BH51" i="1"/>
  <c r="BI51" i="1"/>
  <c r="AT51" i="1"/>
  <c r="Y51" i="1"/>
  <c r="AA51" i="1"/>
  <c r="AB51" i="1"/>
  <c r="AD51" i="1"/>
  <c r="AE51" i="1"/>
  <c r="AG51" i="1"/>
  <c r="AH51" i="1"/>
  <c r="AJ51" i="1"/>
  <c r="AK51" i="1"/>
  <c r="AM51" i="1"/>
  <c r="AN51" i="1"/>
  <c r="AP51" i="1"/>
  <c r="AQ51" i="1"/>
  <c r="AS51" i="1"/>
  <c r="Y53" i="1"/>
  <c r="AA53" i="1"/>
  <c r="AB53" i="1"/>
  <c r="AD53" i="1"/>
  <c r="AE53" i="1"/>
  <c r="AG53" i="1"/>
  <c r="AH53" i="1"/>
  <c r="AJ53" i="1"/>
  <c r="AK53" i="1"/>
  <c r="AM53" i="1"/>
  <c r="AN53" i="1"/>
  <c r="AP53" i="1"/>
  <c r="AQ53" i="1"/>
  <c r="AS53" i="1"/>
  <c r="AT53" i="1"/>
  <c r="AV53" i="1"/>
  <c r="AW53" i="1"/>
  <c r="AY53" i="1"/>
  <c r="AZ53" i="1"/>
  <c r="BB53" i="1"/>
  <c r="BC53" i="1"/>
  <c r="BE53" i="1"/>
  <c r="BF53" i="1"/>
  <c r="BH53" i="1"/>
  <c r="BI53" i="1"/>
  <c r="X51" i="1"/>
  <c r="X45" i="1"/>
  <c r="Y49" i="1"/>
  <c r="AA49" i="1"/>
  <c r="AB49" i="1"/>
  <c r="AD49" i="1"/>
  <c r="AE49" i="1"/>
  <c r="AG49" i="1"/>
  <c r="AH49" i="1"/>
  <c r="AJ49" i="1"/>
  <c r="AK49" i="1"/>
  <c r="AM49" i="1"/>
  <c r="AN49" i="1"/>
  <c r="AP49" i="1"/>
  <c r="AQ49" i="1"/>
  <c r="AS49" i="1"/>
  <c r="AT49" i="1"/>
  <c r="AV49" i="1"/>
  <c r="AW49" i="1"/>
  <c r="AY49" i="1"/>
  <c r="AZ49" i="1"/>
  <c r="BB49" i="1"/>
  <c r="BC49" i="1"/>
  <c r="BE49" i="1"/>
  <c r="BF49" i="1"/>
  <c r="BH49" i="1"/>
  <c r="BI49" i="1"/>
  <c r="Y47" i="1"/>
  <c r="AA47" i="1"/>
  <c r="AB47" i="1"/>
  <c r="AD47" i="1"/>
  <c r="AE47" i="1"/>
  <c r="AG47" i="1"/>
  <c r="AH47" i="1"/>
  <c r="AJ47" i="1"/>
  <c r="AK47" i="1"/>
  <c r="AM47" i="1"/>
  <c r="AN47" i="1"/>
  <c r="AP47" i="1"/>
  <c r="AQ47" i="1"/>
  <c r="AS47" i="1"/>
  <c r="AT47" i="1"/>
  <c r="AV47" i="1"/>
  <c r="AW47" i="1"/>
  <c r="AY47" i="1"/>
  <c r="AZ47" i="1"/>
  <c r="BB47" i="1"/>
  <c r="BC47" i="1"/>
  <c r="BE47" i="1"/>
  <c r="BF47" i="1"/>
  <c r="BH47" i="1"/>
  <c r="BI47" i="1"/>
  <c r="Y43" i="1"/>
  <c r="AA43" i="1"/>
  <c r="AB43" i="1"/>
  <c r="AD43" i="1"/>
  <c r="AE43" i="1"/>
  <c r="AG43" i="1"/>
  <c r="AH43" i="1"/>
  <c r="AJ43" i="1"/>
  <c r="AK43" i="1"/>
  <c r="AM43" i="1"/>
  <c r="AN43" i="1"/>
  <c r="AP43" i="1"/>
  <c r="AQ43" i="1"/>
  <c r="AS43" i="1"/>
  <c r="AT43" i="1"/>
  <c r="AV43" i="1"/>
  <c r="AW43" i="1"/>
  <c r="AY43" i="1"/>
  <c r="AZ43" i="1"/>
  <c r="BB43" i="1"/>
  <c r="BC43" i="1"/>
  <c r="BE43" i="1"/>
  <c r="BF43" i="1"/>
  <c r="BH43" i="1"/>
  <c r="BI43" i="1"/>
  <c r="X26" i="1"/>
  <c r="Z26" i="1" s="1"/>
  <c r="Y29" i="1"/>
  <c r="AA29" i="1"/>
  <c r="AC29" i="1" s="1"/>
  <c r="AB29" i="1"/>
  <c r="AD29" i="1"/>
  <c r="AE29" i="1"/>
  <c r="AG29" i="1"/>
  <c r="AH29" i="1"/>
  <c r="AI29" i="1" s="1"/>
  <c r="AJ29" i="1"/>
  <c r="AK29" i="1"/>
  <c r="AM29" i="1"/>
  <c r="AN29" i="1"/>
  <c r="AO29" i="1" s="1"/>
  <c r="AP29" i="1"/>
  <c r="AQ29" i="1"/>
  <c r="AS29" i="1"/>
  <c r="AT29" i="1"/>
  <c r="AU29" i="1" s="1"/>
  <c r="AV29" i="1"/>
  <c r="AW29" i="1"/>
  <c r="AY29" i="1"/>
  <c r="AZ29" i="1"/>
  <c r="BA29" i="1" s="1"/>
  <c r="BB29" i="1"/>
  <c r="BC29" i="1"/>
  <c r="BE29" i="1"/>
  <c r="BF29" i="1"/>
  <c r="Y16" i="1"/>
  <c r="AA16" i="1"/>
  <c r="AB16" i="1"/>
  <c r="AD16" i="1"/>
  <c r="AE16" i="1"/>
  <c r="AG16" i="1"/>
  <c r="AH16" i="1"/>
  <c r="AJ16" i="1"/>
  <c r="AK16" i="1"/>
  <c r="AM16" i="1"/>
  <c r="AN16" i="1"/>
  <c r="AP16" i="1"/>
  <c r="AQ16" i="1"/>
  <c r="AS16" i="1"/>
  <c r="AT16" i="1"/>
  <c r="AV16" i="1"/>
  <c r="AW16" i="1"/>
  <c r="AY16" i="1"/>
  <c r="AZ16" i="1"/>
  <c r="BB16" i="1"/>
  <c r="BC16" i="1"/>
  <c r="BE16" i="1"/>
  <c r="BF16" i="1"/>
  <c r="BH16" i="1"/>
  <c r="BI16" i="1"/>
  <c r="Y12" i="1"/>
  <c r="AA12" i="1"/>
  <c r="AB12" i="1"/>
  <c r="AD12" i="1"/>
  <c r="AE12" i="1"/>
  <c r="AG12" i="1"/>
  <c r="AH12" i="1"/>
  <c r="AJ12" i="1"/>
  <c r="AK12" i="1"/>
  <c r="AM12" i="1"/>
  <c r="AN12" i="1"/>
  <c r="AP12" i="1"/>
  <c r="AQ12" i="1"/>
  <c r="AS12" i="1"/>
  <c r="AT12" i="1"/>
  <c r="AV12" i="1"/>
  <c r="AW12" i="1"/>
  <c r="AY12" i="1"/>
  <c r="AZ12" i="1"/>
  <c r="BB12" i="1"/>
  <c r="BC12" i="1"/>
  <c r="BE12" i="1"/>
  <c r="BF12" i="1"/>
  <c r="BH12" i="1"/>
  <c r="BI12" i="1"/>
  <c r="Y10" i="1"/>
  <c r="AA10" i="1"/>
  <c r="AB10" i="1"/>
  <c r="AD10" i="1"/>
  <c r="AE10" i="1"/>
  <c r="AG10" i="1"/>
  <c r="AH10" i="1"/>
  <c r="AJ10" i="1"/>
  <c r="AK10" i="1"/>
  <c r="AM10" i="1"/>
  <c r="AN10" i="1"/>
  <c r="AP10" i="1"/>
  <c r="AQ10" i="1"/>
  <c r="AS10" i="1"/>
  <c r="AT10" i="1"/>
  <c r="AV10" i="1"/>
  <c r="AW10" i="1"/>
  <c r="AY10" i="1"/>
  <c r="AZ10" i="1"/>
  <c r="BB10" i="1"/>
  <c r="BC10" i="1"/>
  <c r="BE10" i="1"/>
  <c r="BF10" i="1"/>
  <c r="BH10" i="1"/>
  <c r="BI10" i="1"/>
  <c r="X10" i="1"/>
  <c r="BG70" i="1"/>
  <c r="BG71" i="1" s="1"/>
  <c r="BG68" i="1"/>
  <c r="BG67" i="1"/>
  <c r="BG66" i="1"/>
  <c r="BG69" i="1" s="1"/>
  <c r="BG65" i="1"/>
  <c r="BG64" i="1"/>
  <c r="BG63" i="1"/>
  <c r="BG61" i="1"/>
  <c r="BG62" i="1" s="1"/>
  <c r="BG59" i="1"/>
  <c r="BG60" i="1" s="1"/>
  <c r="BG57" i="1"/>
  <c r="BG58" i="1" s="1"/>
  <c r="BG55" i="1"/>
  <c r="BG54" i="1"/>
  <c r="BG44" i="1"/>
  <c r="BG45" i="1" s="1"/>
  <c r="BG50" i="1"/>
  <c r="BG51" i="1" s="1"/>
  <c r="BG52" i="1"/>
  <c r="BG53" i="1" s="1"/>
  <c r="BG48" i="1"/>
  <c r="BG49" i="1" s="1"/>
  <c r="BG46" i="1"/>
  <c r="BG47" i="1" s="1"/>
  <c r="BG36" i="1"/>
  <c r="BG35" i="1"/>
  <c r="BG34" i="1"/>
  <c r="BG42" i="1"/>
  <c r="BG41" i="1"/>
  <c r="BG43" i="1" s="1"/>
  <c r="BG40" i="1"/>
  <c r="BG39" i="1"/>
  <c r="BG38" i="1"/>
  <c r="BG25" i="1"/>
  <c r="BG28" i="1"/>
  <c r="BG27" i="1"/>
  <c r="BG15" i="1"/>
  <c r="BG16" i="1" s="1"/>
  <c r="BG13" i="1"/>
  <c r="BG11" i="1"/>
  <c r="BG12" i="1" s="1"/>
  <c r="BG9" i="1"/>
  <c r="BG10" i="1" s="1"/>
  <c r="BD70" i="1"/>
  <c r="BD71" i="1" s="1"/>
  <c r="BD68" i="1"/>
  <c r="BD67" i="1"/>
  <c r="BD66" i="1"/>
  <c r="BD69" i="1" s="1"/>
  <c r="BD65" i="1"/>
  <c r="BD64" i="1"/>
  <c r="BD63" i="1"/>
  <c r="BD61" i="1"/>
  <c r="BD62" i="1" s="1"/>
  <c r="BD59" i="1"/>
  <c r="BD60" i="1" s="1"/>
  <c r="BD57" i="1"/>
  <c r="BD58" i="1" s="1"/>
  <c r="BD55" i="1"/>
  <c r="BD54" i="1"/>
  <c r="BD44" i="1"/>
  <c r="BD45" i="1" s="1"/>
  <c r="BD50" i="1"/>
  <c r="BD51" i="1" s="1"/>
  <c r="BD52" i="1"/>
  <c r="BD53" i="1" s="1"/>
  <c r="BD48" i="1"/>
  <c r="BD49" i="1" s="1"/>
  <c r="BD46" i="1"/>
  <c r="BD47" i="1" s="1"/>
  <c r="BD36" i="1"/>
  <c r="BD35" i="1"/>
  <c r="BD34" i="1"/>
  <c r="BD42" i="1"/>
  <c r="BD41" i="1"/>
  <c r="BD43" i="1" s="1"/>
  <c r="BD40" i="1"/>
  <c r="BD39" i="1"/>
  <c r="BD38" i="1"/>
  <c r="BD25" i="1"/>
  <c r="BD28" i="1"/>
  <c r="BD27" i="1"/>
  <c r="BD15" i="1"/>
  <c r="BD16" i="1" s="1"/>
  <c r="BD13" i="1"/>
  <c r="BD11" i="1"/>
  <c r="BD12" i="1" s="1"/>
  <c r="BD9" i="1"/>
  <c r="BD10" i="1" s="1"/>
  <c r="BA70" i="1"/>
  <c r="BA71" i="1" s="1"/>
  <c r="BA68" i="1"/>
  <c r="BA67" i="1"/>
  <c r="BA66" i="1"/>
  <c r="BA69" i="1" s="1"/>
  <c r="BA65" i="1"/>
  <c r="BA64" i="1"/>
  <c r="BA63" i="1"/>
  <c r="BA61" i="1"/>
  <c r="BA62" i="1" s="1"/>
  <c r="BA59" i="1"/>
  <c r="BA60" i="1" s="1"/>
  <c r="BA57" i="1"/>
  <c r="BA58" i="1" s="1"/>
  <c r="BA55" i="1"/>
  <c r="BA54" i="1"/>
  <c r="BA44" i="1"/>
  <c r="BA45" i="1" s="1"/>
  <c r="BA50" i="1"/>
  <c r="BA51" i="1" s="1"/>
  <c r="BA52" i="1"/>
  <c r="BA53" i="1" s="1"/>
  <c r="BA48" i="1"/>
  <c r="BA49" i="1" s="1"/>
  <c r="BA46" i="1"/>
  <c r="BA47" i="1" s="1"/>
  <c r="BA36" i="1"/>
  <c r="BA35" i="1"/>
  <c r="BA34" i="1"/>
  <c r="BA42" i="1"/>
  <c r="BA41" i="1"/>
  <c r="BA43" i="1" s="1"/>
  <c r="BA40" i="1"/>
  <c r="BA39" i="1"/>
  <c r="BA38" i="1"/>
  <c r="BA25" i="1"/>
  <c r="BA28" i="1"/>
  <c r="BA27" i="1"/>
  <c r="BA15" i="1"/>
  <c r="BA16" i="1" s="1"/>
  <c r="BA13" i="1"/>
  <c r="BA11" i="1"/>
  <c r="BA12" i="1" s="1"/>
  <c r="BA9" i="1"/>
  <c r="BA10" i="1" s="1"/>
  <c r="AX70" i="1"/>
  <c r="AX71" i="1" s="1"/>
  <c r="AX68" i="1"/>
  <c r="AX67" i="1"/>
  <c r="AX66" i="1"/>
  <c r="AX69" i="1" s="1"/>
  <c r="AX65" i="1"/>
  <c r="AX64" i="1"/>
  <c r="AX63" i="1"/>
  <c r="AX61" i="1"/>
  <c r="AX62" i="1" s="1"/>
  <c r="AX59" i="1"/>
  <c r="AX60" i="1" s="1"/>
  <c r="AX57" i="1"/>
  <c r="AX58" i="1" s="1"/>
  <c r="AX55" i="1"/>
  <c r="AX54" i="1"/>
  <c r="AX44" i="1"/>
  <c r="AX45" i="1" s="1"/>
  <c r="AX50" i="1"/>
  <c r="AX51" i="1" s="1"/>
  <c r="AX52" i="1"/>
  <c r="AX53" i="1" s="1"/>
  <c r="AX48" i="1"/>
  <c r="AX49" i="1" s="1"/>
  <c r="AX46" i="1"/>
  <c r="AX47" i="1" s="1"/>
  <c r="AX36" i="1"/>
  <c r="AX35" i="1"/>
  <c r="AX34" i="1"/>
  <c r="AX42" i="1"/>
  <c r="AX41" i="1"/>
  <c r="AX43" i="1" s="1"/>
  <c r="AX40" i="1"/>
  <c r="AX39" i="1"/>
  <c r="AX38" i="1"/>
  <c r="AX25" i="1"/>
  <c r="AX28" i="1"/>
  <c r="AX27" i="1"/>
  <c r="AX15" i="1"/>
  <c r="AX16" i="1" s="1"/>
  <c r="AX13" i="1"/>
  <c r="AX11" i="1"/>
  <c r="AX12" i="1" s="1"/>
  <c r="AX9" i="1"/>
  <c r="AX10" i="1" s="1"/>
  <c r="AU70" i="1"/>
  <c r="AU71" i="1" s="1"/>
  <c r="AU68" i="1"/>
  <c r="AU67" i="1"/>
  <c r="AU66" i="1"/>
  <c r="AU69" i="1" s="1"/>
  <c r="AU65" i="1"/>
  <c r="AU64" i="1"/>
  <c r="AU63" i="1"/>
  <c r="AU61" i="1"/>
  <c r="AU62" i="1" s="1"/>
  <c r="AU59" i="1"/>
  <c r="AU60" i="1" s="1"/>
  <c r="AU57" i="1"/>
  <c r="AU58" i="1" s="1"/>
  <c r="AU55" i="1"/>
  <c r="AU54" i="1"/>
  <c r="AU44" i="1"/>
  <c r="AU45" i="1" s="1"/>
  <c r="AU50" i="1"/>
  <c r="AU51" i="1" s="1"/>
  <c r="AU52" i="1"/>
  <c r="AU53" i="1" s="1"/>
  <c r="AU48" i="1"/>
  <c r="AU49" i="1" s="1"/>
  <c r="AU46" i="1"/>
  <c r="AU47" i="1" s="1"/>
  <c r="AU36" i="1"/>
  <c r="AU35" i="1"/>
  <c r="AU34" i="1"/>
  <c r="AU42" i="1"/>
  <c r="AU41" i="1"/>
  <c r="AU43" i="1" s="1"/>
  <c r="AU40" i="1"/>
  <c r="AU39" i="1"/>
  <c r="AU38" i="1"/>
  <c r="AU25" i="1"/>
  <c r="AU28" i="1"/>
  <c r="AU27" i="1"/>
  <c r="AU15" i="1"/>
  <c r="AU16" i="1" s="1"/>
  <c r="AU13" i="1"/>
  <c r="AU11" i="1"/>
  <c r="AU12" i="1" s="1"/>
  <c r="AU9" i="1"/>
  <c r="AU10" i="1" s="1"/>
  <c r="AR70" i="1"/>
  <c r="AR71" i="1" s="1"/>
  <c r="AR68" i="1"/>
  <c r="AR67" i="1"/>
  <c r="AR66" i="1"/>
  <c r="AR69" i="1" s="1"/>
  <c r="AR65" i="1"/>
  <c r="AR64" i="1"/>
  <c r="AR63" i="1"/>
  <c r="AR61" i="1"/>
  <c r="AR62" i="1" s="1"/>
  <c r="AR59" i="1"/>
  <c r="AR60" i="1" s="1"/>
  <c r="AR57" i="1"/>
  <c r="AR58" i="1" s="1"/>
  <c r="AR55" i="1"/>
  <c r="AR54" i="1"/>
  <c r="AR44" i="1"/>
  <c r="AR45" i="1" s="1"/>
  <c r="AR50" i="1"/>
  <c r="AR51" i="1" s="1"/>
  <c r="AR52" i="1"/>
  <c r="AR53" i="1" s="1"/>
  <c r="AR48" i="1"/>
  <c r="AR49" i="1" s="1"/>
  <c r="AR46" i="1"/>
  <c r="AR47" i="1" s="1"/>
  <c r="AR36" i="1"/>
  <c r="AR35" i="1"/>
  <c r="AR34" i="1"/>
  <c r="AR42" i="1"/>
  <c r="AR41" i="1"/>
  <c r="AR43" i="1" s="1"/>
  <c r="AR40" i="1"/>
  <c r="AR39" i="1"/>
  <c r="AR38" i="1"/>
  <c r="AR25" i="1"/>
  <c r="AR28" i="1"/>
  <c r="AR27" i="1"/>
  <c r="AR15" i="1"/>
  <c r="AR16" i="1" s="1"/>
  <c r="AR13" i="1"/>
  <c r="AR11" i="1"/>
  <c r="AR12" i="1" s="1"/>
  <c r="AR9" i="1"/>
  <c r="AR10" i="1" s="1"/>
  <c r="AO70" i="1"/>
  <c r="AO71" i="1" s="1"/>
  <c r="AO68" i="1"/>
  <c r="AO67" i="1"/>
  <c r="AO66" i="1"/>
  <c r="AO69" i="1" s="1"/>
  <c r="AO65" i="1"/>
  <c r="AO64" i="1"/>
  <c r="AO63" i="1"/>
  <c r="AO61" i="1"/>
  <c r="AO62" i="1" s="1"/>
  <c r="AO59" i="1"/>
  <c r="AO60" i="1" s="1"/>
  <c r="AO57" i="1"/>
  <c r="AO58" i="1" s="1"/>
  <c r="AO55" i="1"/>
  <c r="AO54" i="1"/>
  <c r="AO44" i="1"/>
  <c r="AO45" i="1" s="1"/>
  <c r="AO50" i="1"/>
  <c r="AO51" i="1" s="1"/>
  <c r="AO52" i="1"/>
  <c r="AO53" i="1" s="1"/>
  <c r="AO48" i="1"/>
  <c r="AO49" i="1" s="1"/>
  <c r="AO46" i="1"/>
  <c r="AO47" i="1" s="1"/>
  <c r="AO36" i="1"/>
  <c r="AO35" i="1"/>
  <c r="AO34" i="1"/>
  <c r="AO42" i="1"/>
  <c r="AO41" i="1"/>
  <c r="AO43" i="1" s="1"/>
  <c r="AO40" i="1"/>
  <c r="AO39" i="1"/>
  <c r="AO38" i="1"/>
  <c r="AO25" i="1"/>
  <c r="AO28" i="1"/>
  <c r="AO27" i="1"/>
  <c r="AO15" i="1"/>
  <c r="AO16" i="1" s="1"/>
  <c r="AO13" i="1"/>
  <c r="AO11" i="1"/>
  <c r="AO12" i="1" s="1"/>
  <c r="AO9" i="1"/>
  <c r="AO10" i="1" s="1"/>
  <c r="AL70" i="1"/>
  <c r="AL71" i="1" s="1"/>
  <c r="AL68" i="1"/>
  <c r="AL67" i="1"/>
  <c r="AL66" i="1"/>
  <c r="AL69" i="1" s="1"/>
  <c r="AL65" i="1"/>
  <c r="AL64" i="1"/>
  <c r="AL63" i="1"/>
  <c r="AL61" i="1"/>
  <c r="AL62" i="1" s="1"/>
  <c r="AL59" i="1"/>
  <c r="AL60" i="1" s="1"/>
  <c r="AL57" i="1"/>
  <c r="AL58" i="1" s="1"/>
  <c r="AL55" i="1"/>
  <c r="AL54" i="1"/>
  <c r="AL44" i="1"/>
  <c r="AL45" i="1" s="1"/>
  <c r="AL50" i="1"/>
  <c r="AL51" i="1" s="1"/>
  <c r="AL52" i="1"/>
  <c r="AL53" i="1" s="1"/>
  <c r="AL48" i="1"/>
  <c r="AL49" i="1" s="1"/>
  <c r="AL46" i="1"/>
  <c r="AL47" i="1" s="1"/>
  <c r="AL36" i="1"/>
  <c r="AL35" i="1"/>
  <c r="AL34" i="1"/>
  <c r="AL42" i="1"/>
  <c r="AL41" i="1"/>
  <c r="AL43" i="1" s="1"/>
  <c r="AL40" i="1"/>
  <c r="AL39" i="1"/>
  <c r="AL38" i="1"/>
  <c r="AL25" i="1"/>
  <c r="AL28" i="1"/>
  <c r="AL27" i="1"/>
  <c r="AL15" i="1"/>
  <c r="AL16" i="1" s="1"/>
  <c r="AL13" i="1"/>
  <c r="AL11" i="1"/>
  <c r="AL12" i="1" s="1"/>
  <c r="AL9" i="1"/>
  <c r="AL10" i="1" s="1"/>
  <c r="AI70" i="1"/>
  <c r="AI71" i="1" s="1"/>
  <c r="AI68" i="1"/>
  <c r="AI67" i="1"/>
  <c r="AI66" i="1"/>
  <c r="AI69" i="1" s="1"/>
  <c r="AI65" i="1"/>
  <c r="AI64" i="1"/>
  <c r="AI63" i="1"/>
  <c r="AI61" i="1"/>
  <c r="AI62" i="1" s="1"/>
  <c r="AI59" i="1"/>
  <c r="AI60" i="1" s="1"/>
  <c r="AI57" i="1"/>
  <c r="AI58" i="1" s="1"/>
  <c r="AI55" i="1"/>
  <c r="AI54" i="1"/>
  <c r="AI44" i="1"/>
  <c r="AI45" i="1" s="1"/>
  <c r="AI50" i="1"/>
  <c r="AI51" i="1" s="1"/>
  <c r="AI52" i="1"/>
  <c r="AI53" i="1" s="1"/>
  <c r="AI48" i="1"/>
  <c r="AI49" i="1" s="1"/>
  <c r="AI46" i="1"/>
  <c r="AI47" i="1" s="1"/>
  <c r="AI36" i="1"/>
  <c r="AI35" i="1"/>
  <c r="AI34" i="1"/>
  <c r="AI42" i="1"/>
  <c r="AI41" i="1"/>
  <c r="AI43" i="1" s="1"/>
  <c r="AI40" i="1"/>
  <c r="AI39" i="1"/>
  <c r="AI38" i="1"/>
  <c r="AI25" i="1"/>
  <c r="AI28" i="1"/>
  <c r="AI27" i="1"/>
  <c r="AI15" i="1"/>
  <c r="AI16" i="1" s="1"/>
  <c r="AI13" i="1"/>
  <c r="AI11" i="1"/>
  <c r="AI12" i="1" s="1"/>
  <c r="AI9" i="1"/>
  <c r="AI10" i="1" s="1"/>
  <c r="AF70" i="1"/>
  <c r="AF71" i="1" s="1"/>
  <c r="AF68" i="1"/>
  <c r="AF67" i="1"/>
  <c r="AF66" i="1"/>
  <c r="AF69" i="1" s="1"/>
  <c r="AF65" i="1"/>
  <c r="AF64" i="1"/>
  <c r="AF63" i="1"/>
  <c r="AF61" i="1"/>
  <c r="AF62" i="1" s="1"/>
  <c r="AF59" i="1"/>
  <c r="AF60" i="1" s="1"/>
  <c r="AF57" i="1"/>
  <c r="AF58" i="1" s="1"/>
  <c r="AF55" i="1"/>
  <c r="AF54" i="1"/>
  <c r="AF44" i="1"/>
  <c r="AF45" i="1" s="1"/>
  <c r="AF50" i="1"/>
  <c r="AF51" i="1" s="1"/>
  <c r="AF52" i="1"/>
  <c r="AF53" i="1" s="1"/>
  <c r="AF48" i="1"/>
  <c r="AF49" i="1" s="1"/>
  <c r="AF46" i="1"/>
  <c r="AF47" i="1" s="1"/>
  <c r="AF36" i="1"/>
  <c r="AF35" i="1"/>
  <c r="AF34" i="1"/>
  <c r="AF42" i="1"/>
  <c r="AF41" i="1"/>
  <c r="AF43" i="1" s="1"/>
  <c r="AF40" i="1"/>
  <c r="AF39" i="1"/>
  <c r="AF38" i="1"/>
  <c r="AF25" i="1"/>
  <c r="AF28" i="1"/>
  <c r="AF27" i="1"/>
  <c r="AF15" i="1"/>
  <c r="AF16" i="1" s="1"/>
  <c r="AF13" i="1"/>
  <c r="AF11" i="1"/>
  <c r="AF12" i="1" s="1"/>
  <c r="AF9" i="1"/>
  <c r="AF10" i="1" s="1"/>
  <c r="AC70" i="1"/>
  <c r="AC71" i="1" s="1"/>
  <c r="AC68" i="1"/>
  <c r="AC67" i="1"/>
  <c r="AC66" i="1"/>
  <c r="AC69" i="1" s="1"/>
  <c r="AC65" i="1"/>
  <c r="AC64" i="1"/>
  <c r="AC63" i="1"/>
  <c r="AC61" i="1"/>
  <c r="AC62" i="1" s="1"/>
  <c r="AC59" i="1"/>
  <c r="AC60" i="1" s="1"/>
  <c r="AC57" i="1"/>
  <c r="AC58" i="1" s="1"/>
  <c r="AC55" i="1"/>
  <c r="AC54" i="1"/>
  <c r="AC44" i="1"/>
  <c r="AC45" i="1" s="1"/>
  <c r="AC50" i="1"/>
  <c r="AC51" i="1" s="1"/>
  <c r="AC52" i="1"/>
  <c r="AC53" i="1" s="1"/>
  <c r="AC48" i="1"/>
  <c r="AC49" i="1" s="1"/>
  <c r="AC46" i="1"/>
  <c r="AC47" i="1" s="1"/>
  <c r="AC36" i="1"/>
  <c r="AC35" i="1"/>
  <c r="AC34" i="1"/>
  <c r="AC42" i="1"/>
  <c r="AC41" i="1"/>
  <c r="AC43" i="1" s="1"/>
  <c r="AC40" i="1"/>
  <c r="AC39" i="1"/>
  <c r="AC38" i="1"/>
  <c r="AC28" i="1"/>
  <c r="AC27" i="1"/>
  <c r="AC15" i="1"/>
  <c r="AC16" i="1" s="1"/>
  <c r="AC13" i="1"/>
  <c r="AC11" i="1"/>
  <c r="AC12" i="1" s="1"/>
  <c r="AC9" i="1"/>
  <c r="AC10" i="1" s="1"/>
  <c r="Z70" i="1"/>
  <c r="Z71" i="1" s="1"/>
  <c r="Z68" i="1"/>
  <c r="Z67" i="1"/>
  <c r="Z66" i="1"/>
  <c r="Z69" i="1" s="1"/>
  <c r="Z65" i="1"/>
  <c r="Z64" i="1"/>
  <c r="Z63" i="1"/>
  <c r="Z61" i="1"/>
  <c r="Z62" i="1" s="1"/>
  <c r="Z59" i="1"/>
  <c r="Z60" i="1" s="1"/>
  <c r="Z57" i="1"/>
  <c r="Z58" i="1" s="1"/>
  <c r="Z55" i="1"/>
  <c r="Z54" i="1"/>
  <c r="Z50" i="1"/>
  <c r="Z51" i="1" s="1"/>
  <c r="Z52" i="1"/>
  <c r="Z53" i="1" s="1"/>
  <c r="Z48" i="1"/>
  <c r="Z49" i="1" s="1"/>
  <c r="Z46" i="1"/>
  <c r="Z47" i="1" s="1"/>
  <c r="Z36" i="1"/>
  <c r="Z35" i="1"/>
  <c r="Z34" i="1"/>
  <c r="Z42" i="1"/>
  <c r="Z41" i="1"/>
  <c r="Z43" i="1" s="1"/>
  <c r="Z40" i="1"/>
  <c r="Z39" i="1"/>
  <c r="Z38" i="1"/>
  <c r="Z25" i="1"/>
  <c r="Z28" i="1"/>
  <c r="Z27" i="1"/>
  <c r="Z15" i="1"/>
  <c r="Z16" i="1" s="1"/>
  <c r="Z13" i="1"/>
  <c r="Z11" i="1"/>
  <c r="Z12" i="1" s="1"/>
  <c r="AL29" i="1" l="1"/>
  <c r="BG29" i="1"/>
  <c r="AX29" i="1"/>
  <c r="BD29" i="1"/>
  <c r="AR29" i="1"/>
  <c r="AF29" i="1"/>
  <c r="Z44" i="1" l="1"/>
  <c r="Z45" i="1" s="1"/>
  <c r="Z9" i="1" l="1"/>
  <c r="Z10" i="1" s="1"/>
  <c r="AA26" i="1" l="1"/>
  <c r="AC25" i="1"/>
  <c r="AB26" i="1" l="1"/>
  <c r="AC26" i="1" s="1"/>
  <c r="AE26" i="1"/>
  <c r="AD26" i="1"/>
  <c r="AF26" i="1" s="1"/>
  <c r="AW26" i="1"/>
  <c r="X29" i="1"/>
  <c r="Z29" i="1" s="1"/>
  <c r="BE26" i="1"/>
  <c r="BF26" i="1"/>
  <c r="BB26" i="1"/>
  <c r="BD26" i="1" s="1"/>
  <c r="AY26" i="1"/>
  <c r="BA26" i="1" s="1"/>
  <c r="AV26" i="1"/>
  <c r="AS26" i="1"/>
  <c r="AP26" i="1"/>
  <c r="AM26" i="1"/>
  <c r="AJ26" i="1"/>
  <c r="AG26" i="1"/>
  <c r="BE56" i="1"/>
  <c r="BB56" i="1"/>
  <c r="AY56" i="1"/>
  <c r="AV56" i="1"/>
  <c r="AS56" i="1"/>
  <c r="AP56" i="1"/>
  <c r="AM56" i="1"/>
  <c r="AJ56" i="1"/>
  <c r="AG56" i="1"/>
  <c r="AD56" i="1"/>
  <c r="AA56" i="1"/>
  <c r="X56" i="1"/>
  <c r="Z56" i="1" s="1"/>
  <c r="AE56" i="1"/>
  <c r="AB56" i="1"/>
  <c r="AC56" i="1" l="1"/>
  <c r="AF56" i="1"/>
  <c r="AX26" i="1"/>
  <c r="BG26" i="1"/>
  <c r="P43" i="1"/>
  <c r="P45" i="1"/>
  <c r="BC14" i="1" l="1"/>
  <c r="BD14" i="1" s="1"/>
  <c r="X71" i="1" l="1"/>
  <c r="P71" i="1"/>
  <c r="O71" i="1"/>
  <c r="N71" i="1"/>
  <c r="M71" i="1"/>
  <c r="L71" i="1"/>
  <c r="K71" i="1"/>
  <c r="I71" i="1"/>
  <c r="H71" i="1"/>
  <c r="G71" i="1"/>
  <c r="F71" i="1"/>
  <c r="E71" i="1"/>
  <c r="D71" i="1"/>
  <c r="C71" i="1"/>
  <c r="B71" i="1"/>
  <c r="A71" i="1"/>
  <c r="X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BI56" i="1"/>
  <c r="BH56" i="1"/>
  <c r="BF56" i="1"/>
  <c r="BG56" i="1" s="1"/>
  <c r="BC56" i="1"/>
  <c r="BD56" i="1" s="1"/>
  <c r="AZ56" i="1"/>
  <c r="BA56" i="1" s="1"/>
  <c r="AW56" i="1"/>
  <c r="AX56" i="1" s="1"/>
  <c r="AT56" i="1"/>
  <c r="AU56" i="1" s="1"/>
  <c r="AQ56" i="1"/>
  <c r="AR56" i="1" s="1"/>
  <c r="AN56" i="1"/>
  <c r="AO56" i="1" s="1"/>
  <c r="AK56" i="1"/>
  <c r="AL56" i="1" s="1"/>
  <c r="AH56" i="1"/>
  <c r="AI56" i="1" s="1"/>
  <c r="Y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X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W45" i="1"/>
  <c r="V45" i="1"/>
  <c r="U45" i="1"/>
  <c r="T45" i="1"/>
  <c r="S45" i="1"/>
  <c r="R45" i="1"/>
  <c r="Q45" i="1"/>
  <c r="O45" i="1"/>
  <c r="N45" i="1"/>
  <c r="M45" i="1"/>
  <c r="L45" i="1"/>
  <c r="J45" i="1"/>
  <c r="I45" i="1"/>
  <c r="H45" i="1"/>
  <c r="G45" i="1"/>
  <c r="F45" i="1"/>
  <c r="E45" i="1"/>
  <c r="D45" i="1"/>
  <c r="C45" i="1"/>
  <c r="B45" i="1"/>
  <c r="A45" i="1"/>
  <c r="X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BI37" i="1"/>
  <c r="BH37" i="1"/>
  <c r="BF37" i="1"/>
  <c r="BE37" i="1"/>
  <c r="BC37" i="1"/>
  <c r="BB37" i="1"/>
  <c r="BD37" i="1" s="1"/>
  <c r="AZ37" i="1"/>
  <c r="AY37" i="1"/>
  <c r="AV37" i="1"/>
  <c r="AX37" i="1" s="1"/>
  <c r="AT37" i="1"/>
  <c r="AS37" i="1"/>
  <c r="AQ37" i="1"/>
  <c r="AP37" i="1"/>
  <c r="AN37" i="1"/>
  <c r="AM37" i="1"/>
  <c r="AK37" i="1"/>
  <c r="AJ37" i="1"/>
  <c r="AH37" i="1"/>
  <c r="AG37" i="1"/>
  <c r="AE37" i="1"/>
  <c r="AD37" i="1"/>
  <c r="AB37" i="1"/>
  <c r="AA37" i="1"/>
  <c r="Y37" i="1"/>
  <c r="X37" i="1"/>
  <c r="Z37" i="1" s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Q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BI26" i="1"/>
  <c r="BH26" i="1"/>
  <c r="AT26" i="1"/>
  <c r="AU26" i="1" s="1"/>
  <c r="AQ26" i="1"/>
  <c r="AR26" i="1" s="1"/>
  <c r="AN26" i="1"/>
  <c r="AO26" i="1" s="1"/>
  <c r="AK26" i="1"/>
  <c r="AL26" i="1" s="1"/>
  <c r="AH26" i="1"/>
  <c r="AI26" i="1" s="1"/>
  <c r="Y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BI14" i="1"/>
  <c r="BH14" i="1"/>
  <c r="BF14" i="1"/>
  <c r="BG14" i="1" s="1"/>
  <c r="AZ14" i="1"/>
  <c r="BA14" i="1" s="1"/>
  <c r="AW14" i="1"/>
  <c r="AX14" i="1" s="1"/>
  <c r="AT14" i="1"/>
  <c r="AU14" i="1" s="1"/>
  <c r="AQ14" i="1"/>
  <c r="AR14" i="1" s="1"/>
  <c r="AN14" i="1"/>
  <c r="AO14" i="1" s="1"/>
  <c r="AK14" i="1"/>
  <c r="AL14" i="1" s="1"/>
  <c r="AH14" i="1"/>
  <c r="AI14" i="1" s="1"/>
  <c r="AE14" i="1"/>
  <c r="AF14" i="1" s="1"/>
  <c r="AB14" i="1"/>
  <c r="AC14" i="1" s="1"/>
  <c r="Y14" i="1"/>
  <c r="Z14" i="1" s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J12" i="1"/>
  <c r="I12" i="1"/>
  <c r="H12" i="1"/>
  <c r="G12" i="1"/>
  <c r="F12" i="1"/>
  <c r="E12" i="1"/>
  <c r="D12" i="1"/>
  <c r="C12" i="1"/>
  <c r="B12" i="1"/>
  <c r="A12" i="1"/>
  <c r="W10" i="1"/>
  <c r="V10" i="1"/>
  <c r="U10" i="1"/>
  <c r="T10" i="1"/>
  <c r="S10" i="1"/>
  <c r="R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F37" i="1" l="1"/>
  <c r="AL37" i="1"/>
  <c r="BA37" i="1"/>
  <c r="AR37" i="1"/>
  <c r="BG37" i="1"/>
  <c r="AC37" i="1"/>
  <c r="AI37" i="1"/>
  <c r="AO37" i="1"/>
  <c r="AU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Xavier Ramos Rodriguez</author>
  </authors>
  <commentList>
    <comment ref="T31" authorId="0" shapeId="0" xr:uid="{93D4987B-4D0E-412D-8867-355B5C6DF0DA}">
      <text>
        <r>
          <rPr>
            <b/>
            <sz val="9"/>
            <color indexed="81"/>
            <rFont val="Tahoma"/>
            <family val="2"/>
          </rPr>
          <t>Johanna Bustos:</t>
        </r>
        <r>
          <rPr>
            <sz val="9"/>
            <color indexed="81"/>
            <rFont val="Tahoma"/>
            <family val="2"/>
          </rPr>
          <t xml:space="preserve">
Se ajustó la magnitud en el proceso de reprogramación en SEGPLAN, por ser un indicador tipo suma en la vigencia 2020 se deja lo programado igual a lo ejecutado y se reprograma 2021. </t>
        </r>
      </text>
    </comment>
  </commentList>
</comments>
</file>

<file path=xl/sharedStrings.xml><?xml version="1.0" encoding="utf-8"?>
<sst xmlns="http://schemas.openxmlformats.org/spreadsheetml/2006/main" count="414" uniqueCount="183">
  <si>
    <t>MATRIZ DE PROGRAMACIÓN Y SEGUIMIENTO DE LOS PROYECTOS DE INVERSIÓN</t>
  </si>
  <si>
    <t>CÓDIGO</t>
  </si>
  <si>
    <r>
      <rPr>
        <sz val="10"/>
        <color rgb="FF333333"/>
        <rFont val="Arial1"/>
      </rPr>
      <t>FR-02-</t>
    </r>
    <r>
      <rPr>
        <sz val="10"/>
        <color rgb="FF333333"/>
        <rFont val="Arial"/>
        <family val="2"/>
      </rPr>
      <t>PR-DES-01</t>
    </r>
  </si>
  <si>
    <t>VERSIÓN</t>
  </si>
  <si>
    <t>03</t>
  </si>
  <si>
    <t>FECHA</t>
  </si>
  <si>
    <t>Cod. Propósito</t>
  </si>
  <si>
    <t>Propósito</t>
  </si>
  <si>
    <t>No. Programa Estrategico</t>
  </si>
  <si>
    <t>Programa Estratégico</t>
  </si>
  <si>
    <t>Cod. Programa</t>
  </si>
  <si>
    <t>Programa</t>
  </si>
  <si>
    <t>Cod. Meta Plan</t>
  </si>
  <si>
    <t>Meta Plan de Desarrollo</t>
  </si>
  <si>
    <t>Cod. Indicador</t>
  </si>
  <si>
    <t>Indicador meta producto</t>
  </si>
  <si>
    <t>Línea de base</t>
  </si>
  <si>
    <t>Código proyecto</t>
  </si>
  <si>
    <t>Cod BIPIN</t>
  </si>
  <si>
    <t>Proyecto</t>
  </si>
  <si>
    <t>Cod. Meta Proyecto</t>
  </si>
  <si>
    <t>Meta proyecto de inversión sdcrd</t>
  </si>
  <si>
    <t>Tipología</t>
  </si>
  <si>
    <t>Programación  2020 – 2024</t>
  </si>
  <si>
    <t>SEGUIMIENTO MAGNITUDES PROYECTO</t>
  </si>
  <si>
    <t>Programación
 Enero Vigencia</t>
  </si>
  <si>
    <t>Ejecución
 Enero Vigencia</t>
  </si>
  <si>
    <t>% Avance</t>
  </si>
  <si>
    <t>Programación
 Febrero Vigencia</t>
  </si>
  <si>
    <t>Ejecución
 Febrero Vigencia</t>
  </si>
  <si>
    <t>Programación
 Marzo Vigencia</t>
  </si>
  <si>
    <t>Ejecución
 Marzo Vigencia</t>
  </si>
  <si>
    <t>Programación 
Abril Vigencia</t>
  </si>
  <si>
    <t>Ejecución 
Abril Vigencia</t>
  </si>
  <si>
    <t>Programación 
Mayo Vigencia</t>
  </si>
  <si>
    <t>Ejecución 
Mayo Vigencia</t>
  </si>
  <si>
    <t>Programación 
Junio Vigencia</t>
  </si>
  <si>
    <t>Ejecución 
Junio Vigencia</t>
  </si>
  <si>
    <t>Programación 
Julio Vigencia</t>
  </si>
  <si>
    <t>Ejecución 
Julio Vigencia</t>
  </si>
  <si>
    <t>Programación
Agosto Vigencia</t>
  </si>
  <si>
    <t>Ejecución
Agosto Vigencia</t>
  </si>
  <si>
    <t>Programación
Septiembre Vigencia</t>
  </si>
  <si>
    <t>Ejecución
Septiembre Vigencia</t>
  </si>
  <si>
    <t>Programación
Octubre Vigencia</t>
  </si>
  <si>
    <t>Ejecución
Octubre Vigencia</t>
  </si>
  <si>
    <t>Programación Noviembre Vigencia</t>
  </si>
  <si>
    <t>Ejecución
 Noviembre Vigencia</t>
  </si>
  <si>
    <t>Programación Diciembre Vigencia</t>
  </si>
  <si>
    <t>Ejecución Diciembre Vigencia</t>
  </si>
  <si>
    <t>% Avance Transcurrido PDD</t>
  </si>
  <si>
    <t>% Avance al PDD</t>
  </si>
  <si>
    <t>Hacer un nuevo contrato social con igualdad de oportunidades para la inclusión social, productiva
y política</t>
  </si>
  <si>
    <t>Mejores ingresos de los hogares y combatir la feminización de la pobreza</t>
  </si>
  <si>
    <t>Subsidios y transferencias para la equidad</t>
  </si>
  <si>
    <t>Entregar el 100% de los recursos previstos para Beneficios Económicos Periódicos (BEPS)</t>
  </si>
  <si>
    <t>Porcentaje de Beneficios Económicos Periódicos (BEPS) entregados</t>
  </si>
  <si>
    <t>Aportes para los creadores y gestores culturales de Bogotá</t>
  </si>
  <si>
    <t>Entregar el 100% de los recursos previstos para Beneficios Económico Periódicos (BEPS)</t>
  </si>
  <si>
    <t>CONSTANTE</t>
  </si>
  <si>
    <t>Oportunidades de educación, salud y cultura para mujeres, jóvenes, niños, niñas y adolescentes</t>
  </si>
  <si>
    <t>Plan Distrital de Lectura, Escritura y oralidad: Leer para la vid</t>
  </si>
  <si>
    <t>Creación de un (1) Sistema Distrital de bibliotecas y espacios no convencionales de lectura que fortalezca y articule bibliotecas públicas, escolares, comunitarias, universitarias, especializadas, y otros espacios de circulación del libro en la ciudad</t>
  </si>
  <si>
    <t>Número de sistemas distritales de bibliotecas y espacios no convencionales creados</t>
  </si>
  <si>
    <t>Fortalecimiento de la inclusión a la Cultura Escrita de todos los habitantes de Bogotá.</t>
  </si>
  <si>
    <t>Creación de 1 sistema distrital de bibliotecas y espacios no convencionales de lectura que fortalezca y articules las bibliotecas públicas, escolares, comunitarias, universitarias, especialidaz, y otros espacios de circulación del libro en la ciudad</t>
  </si>
  <si>
    <t>Formular 1 política distrital de lectura, escritura y bibliotecas y otros espacios de circulación del libro</t>
  </si>
  <si>
    <t>Número de políticas de lectura, escritura y bibliotecas formuladas</t>
  </si>
  <si>
    <t>CRECIENTE</t>
  </si>
  <si>
    <t>Promover 16 espacios y/o eventos de valoración social del libro, la lectura y la literatura en la ciudad.</t>
  </si>
  <si>
    <t>Número de espacios y/o eventos de valoración social del libro, la lectura y la escritura promovidos</t>
  </si>
  <si>
    <t>Promover 4 espacios y/o eventos de valoración social del libro, la lectura y la literatura en la ciudad.</t>
  </si>
  <si>
    <t>SUMA</t>
  </si>
  <si>
    <t>Sistema Distrital de cuidado</t>
  </si>
  <si>
    <t>Bogotá, referente en cultura, deporte, recreación y actividad física, con parques para el desarrollo
y la salud</t>
  </si>
  <si>
    <t>Cualificación de 4.500 agentes del sector y demás talento humano en el marco de la estrategia de cualificación de mediadores culturales.</t>
  </si>
  <si>
    <t>Número de personas cualificadas</t>
  </si>
  <si>
    <t>Formación y cualificación para agentes culturales y ciudadanía en Bogotá</t>
  </si>
  <si>
    <t>Beneficiar 4.500 personas en procesos de educación informal del sector artístico y cultural</t>
  </si>
  <si>
    <t>Beneficiar 215 agentes del sector a través del fomento para el acceso a la oferta cultural</t>
  </si>
  <si>
    <t>Construcción de 1 Sistema de Información de arte, cultura y patrimonio.</t>
  </si>
  <si>
    <t>Generar 1 estrategia de internacionalización que promueva el posicionamiento de Bogotá como referente en temas culturales y deportivos y que permita la movilización dinámica de recursos técnicos, humanos y financieros</t>
  </si>
  <si>
    <t>Número de estrategias de internacionalización generadas</t>
  </si>
  <si>
    <t>Generación de una estrategia de internacionalización del Sector Cultura, Recreación y Deporte para la ciudad de Bogotá</t>
  </si>
  <si>
    <t>Elaborar 1 documento técnico sobre el relacionamiento internacional del sector para gestionar cooperación técnica y financiera al interior del sector.</t>
  </si>
  <si>
    <t>Diseñar y gestionar 1 plataforma de información que permita la consulta y sistematización de las experiencias significativas, buenas prácticas y proyectos de cooperación del sector</t>
  </si>
  <si>
    <t>Diseñar y realizar 1 curso para fortalecer las competencias y la calidad de los conocimientos de agentes del sector.</t>
  </si>
  <si>
    <t>Creación y vida cotidiana: Apropiación ciudadana del arte, la cultura y el patrimonio, para la  democracia cultura</t>
  </si>
  <si>
    <t>Desarrollar una (1) estrategia intercultural para fortalecer los diálogos con la ciudadanía en sus múltiples diversidades poblacionales y territoriales.</t>
  </si>
  <si>
    <t>Número de estrategias interculturales desarrolladas</t>
  </si>
  <si>
    <t>Fortalecimiento estratégico de la gestión cultural territorial, poblacional y de la participación incidente en Bogotá</t>
  </si>
  <si>
    <t>Concertar e implementar 23 procesos para el fortalecimiento, reconocimiento, valoración y la pervivencia cultural de los grupos étnicos, etários y sectores sociales.</t>
  </si>
  <si>
    <t>Desarrollar una (1) estrategia para promover y fortalecer la gestión cultural territorial y los espacios de participación ciudadana del sector cultura, y su incidencia en los presupuestos participativos.</t>
  </si>
  <si>
    <t>Número de estrategias de gestión cultural territorial y los espacios de participación ciudadanadesarrolladas</t>
  </si>
  <si>
    <t>Desarrollar 20 estrategias de reconocimiento y dinamización del componente cultural en los territorios de Bogotá</t>
  </si>
  <si>
    <t>Desarrollar 26 estrategias para el fortalecimiento y cualificación del Sistema Distrital de Arte, Cultura y Patrimonio, los procesos de participación y la gestión territorial.</t>
  </si>
  <si>
    <t>Creación y vida cotidiana: Apropiación ciudadana del arte, la cultura y el patrimonio, para la democracia cultural</t>
  </si>
  <si>
    <t>Fortalecer 10 equipamientos artísticos y culturales en diferentes localidades de la ciudad.</t>
  </si>
  <si>
    <t>Numero de equipamientos fortalecidos</t>
  </si>
  <si>
    <t>Mejoramiento de la Infraestructura Cultural en la ciudad de Bogotá</t>
  </si>
  <si>
    <t>Diseñar 6 documentos de lineamientos técnicos para la formulación de proyectos de infraestructura cultural, la gestión de equipamientos culturales para la ciudad de Bogotá y la selección y priorización de posibles beneficiarios de la contribución parafiscal de los Espectáculos Públicos de las Artes Escénicas.</t>
  </si>
  <si>
    <t>Asistir técnicamente 10 Proyectos de infraestructura cultural</t>
  </si>
  <si>
    <t>Realizar 45 encuentros ciudadanos (virtuales y presenciales) para promover la apropiación, fortalecimiento del tejido social e involucramiento en los proyectos de infraestructura cultural</t>
  </si>
  <si>
    <t>Creación y vida cotidiana: Apropiación ciudadana del arte, la cultura y el patrimonio, para la 
democracia cultural</t>
  </si>
  <si>
    <t>Implementar una (1) estrategia que permita reconocer y difundir manifestaciones de patrimonio cultural material e inmaterial, para generar conocimiento en la ciudadanía.</t>
  </si>
  <si>
    <t>Número de estrategias implementadas</t>
  </si>
  <si>
    <t>Reconocimiento y valoración del patrimonio material e inmaterial de Bogotá</t>
  </si>
  <si>
    <t>Elaborar 1 documento de investigación con el objetivo de abordar datos cuantitativos del patrimonio cultural construido, a partir de la revisión de los resultados de la revisión de las políticas asociadas en la ciudad</t>
  </si>
  <si>
    <t>Desarrollo de 20 publicaciones y eventos de divulgación asociados al patrimonio cultural</t>
  </si>
  <si>
    <t>Realizar 350 visitas para el seguimiento a las gestiones sobre la protección del patrimonio cultural de la ciudad.</t>
  </si>
  <si>
    <t>Realizar el 100% de las acciones para el fortalecimiento de los estímulos, apoyos concertados y alianzas estratégicas para dinamizar la estrategia sectorial dirigida a fomentar los procesos culturales, artísticos, patrimoniales.</t>
  </si>
  <si>
    <t>Porcentaje de acciones para el fortalecimiento de los estímulos, apoyos concertados y alianzas estratégicas realizadas.</t>
  </si>
  <si>
    <t xml:space="preserve">Fortalecimiento de los procesos de fomento cultural para la gestión incluyente en Cultura para la vida cotidiana en Bogotá </t>
  </si>
  <si>
    <t>Realizar 8 documentos de lineamientos técnicos que aporten a la consolidación de la estrategia de gestión del conocimiento.</t>
  </si>
  <si>
    <t>Expedir 4 actos administrativos en el marco de los Convenios Interadministrativos a realizar, que den cuenta de la implementación de la estrategia de fortalecimiento de capacidad institucional.</t>
  </si>
  <si>
    <t>Realizar 3 procesos de capacitación que aporten en el fortalecimiento de capacidades de los agentes del sector.</t>
  </si>
  <si>
    <t>Realizar 1.200 contenidos culturales que aporten a la apropiación social de los programas de fomento con énfasis territorial y poblacional.</t>
  </si>
  <si>
    <t xml:space="preserve">Reactivación y adaptación económica a través de esquemas de productividad sostenible </t>
  </si>
  <si>
    <t>Bogotá región emprendedora e innovadora</t>
  </si>
  <si>
    <t>Desarrollar diez (10) actividades de impacto artístico, cultural y patrimonial en Bogotá y la Región</t>
  </si>
  <si>
    <t>Número de actividades de impacto desarrolladas</t>
  </si>
  <si>
    <t>Implementación de una estrategia de arte en espacio público en Bogotá</t>
  </si>
  <si>
    <t>Diseñar e implementar dos (2) estrategias para reconocer, crear, fortalecer, consolidar y/o posicionar Distritos Creativos, así como espacios adecuados para el desarrollo de actividades culturales y creativas.</t>
  </si>
  <si>
    <t>Número de estrategias para reconocer, crear, fortalecer, consolidar y/o posicionar Distritos Creativos diseñadas e implementadas</t>
  </si>
  <si>
    <t>Generación de desarrollo social y económico sostenible a través de las actividades culturales y creativas en Bogotá.</t>
  </si>
  <si>
    <t>Diseñar e implementar 1 estrategia para reconocer, crear, fortalecer, consolidar y/o posicionar Distritos Creativos, así como espacios adecuados para el desarrollo de actividades culturales y creativas</t>
  </si>
  <si>
    <t>Diseñar y promover tres (3) programas para el fortalecimiento de la cadena de valor de la economía cultural y creativa.</t>
  </si>
  <si>
    <t>Número de programas para el fortalecimiento de la cadena de valor diseñadas y promovidas</t>
  </si>
  <si>
    <t>Diseñar y promover 1 programa para el fortlecimiento de la cadena de valor de la economía cultural y creativa</t>
  </si>
  <si>
    <t>Implementar una (1) estrategia que permita atender a los artistas del espacio público, que propicie el goce efectivo de los derechos culturales de la ciudadanía</t>
  </si>
  <si>
    <t>Número de estrategias para la atención de artistas del espacio público implementadas</t>
  </si>
  <si>
    <t>Implementar 1 estrategia que permita atender a los artistas del espacio público, que propicie el goce efectivo de los derechos culturales de la ciudadanía.</t>
  </si>
  <si>
    <t>Implementar y fortalecer una (1) estrategia de economía cultural y creativa para orientar la toma de decisiones que permita mitigar y reactivar el sector cultura</t>
  </si>
  <si>
    <t>Número de estrategias de economía cultural y creativa implemantadas y promovidas</t>
  </si>
  <si>
    <t>Implementar y fortalecer 1 estrategia de economía cultural y creativa para orientar la toma de decisiones que permita mitigar y reactivar el sector cultura</t>
  </si>
  <si>
    <t>Inspirar confianza y legitimidad para vivir sin miedo y ser epicentro de cultura ciudadana, paz y 
reconciliació</t>
  </si>
  <si>
    <t xml:space="preserve">Cambio cultural y diálogo social </t>
  </si>
  <si>
    <t>Espacio público más seguro y construido colectivamente</t>
  </si>
  <si>
    <t>Generar una (1)  estrategia para las prácticas culturales, artísticas y patrimoniales en espacios identificados como entornos conflictivos.</t>
  </si>
  <si>
    <t>Número de estrategias para las prácticas culturales, artísticas y patrimoniales generadas</t>
  </si>
  <si>
    <t>Transformación social y cultural en entornos y territorios para la construcción de paz en Bogotá</t>
  </si>
  <si>
    <t>Adelantar 10 procesos de concertación y articulación interinstirucional con comunidades y líderes para promover el ejercicio de los derechos culturales en territorios.</t>
  </si>
  <si>
    <t>Realizar 200 encuentros culturalesque promuevan la convivencia pacifica, digna y sostenible en el tiempo, de habitantes de los asentamientos humanos considerados espacios conflictivos y las comunidades vecinas</t>
  </si>
  <si>
    <t>Construir Bogotá Región con gobierno abierto, transparente y ciudadanía consciente</t>
  </si>
  <si>
    <t xml:space="preserve">Gestión pública efectiva, abierta y transparente </t>
  </si>
  <si>
    <t>Fortalecimiento de Cultura Ciudadana y su institucionalidad</t>
  </si>
  <si>
    <t>Creación de un (1) centro de diseño de políticas públicas de cambio cultural para fortalecer la institucionalidad de Cultura Ciudadana en el distrito, la gestión del conocimiento y la toma de decisiones institucionales que promuevan las transformaciones culturales a partir de mejores comprensiones de las dinámicas sociales y culturales</t>
  </si>
  <si>
    <t>Número de centros de diseño de políticas públicas de cambio cultural creados</t>
  </si>
  <si>
    <t>Fortalecimiento de la Cultura Ciudadana y su Institucionalidad en Bogotá</t>
  </si>
  <si>
    <t>Creación de 1 centro de diseño de Políticas Públicas de cambio cultural par afortalecer la institucionalidad de cultura ciudadana en el distrito, la gestión del conocimiento y la toma de decisiones institucionales que promuevan las trasnformaciones culturales a partir de mejores comprensiones de las dinñamicas sociales y culturales</t>
  </si>
  <si>
    <t>Diseñar y acompañar la implementación de trece (13) estrategias de cultura ciudadana en torno a los temas priorizados por la administración distrital.</t>
  </si>
  <si>
    <t>Número de estrategias de cultura ciudadana diseñadas y acompañadas</t>
  </si>
  <si>
    <t>Diseñar y acompañar la implementación de 13 estrategias de cultura ciudadana en torno a los temas priorizados por la administración Distrital</t>
  </si>
  <si>
    <t>Implementar un (1) sistema de gestión de la información para el levantamiento y monitoreo de las estrategias de cambio cultural</t>
  </si>
  <si>
    <t>Número de sistemas de gestión de la información implementados</t>
  </si>
  <si>
    <t>Implementar 1 sistema de gestión de la información para el levantamiento y monitoreo de las estrategias de cambio cultural</t>
  </si>
  <si>
    <t>Gestión Pública Efectiva</t>
  </si>
  <si>
    <t>Desarrollar y mantener al 100% la capacidad institucional a través de la mejora en la infraestructura física, tecnológica y de gestión en beneficio de la ciudadanía.</t>
  </si>
  <si>
    <t>Porcentaje de la capacidad institucional desarrollada y mantenida</t>
  </si>
  <si>
    <t>Fortalecimiento a la gestión, la innovación tecnológica y la comunicación pública de la Secretaría de 
Cultura, Recreación y Deporte de Bogotá</t>
  </si>
  <si>
    <t>Actualizar el 70% las herramientas tecnológicas</t>
  </si>
  <si>
    <t>Construir e implementar 1 estrategia institucional y sectorial que articule arte ciencia y tecnología permitiendo el desarrollo de la gestión administrativa y misional mediante la apropiación de las TI.</t>
  </si>
  <si>
    <t>Mantener 5 sedes sedes (3 sedes, almacén y bodega) en buen estado y atender los requerimientos internos y externos referentes a los mismos</t>
  </si>
  <si>
    <t>Elaborar 1 plan de atención de requerimientos para fortalecer la gestión y el clima laboral.</t>
  </si>
  <si>
    <t>Implementar 1 sistema de gestión documental de conformidad con la normatividad vigente.</t>
  </si>
  <si>
    <t>Desarrollar 1 estrategia para la articulación y el fortalecimiento de las dinámicas de planeación, gestión del conocimiento y gestión institucional, asociadas a la ejecución, seguimiento, medición y evaluación de las políticas, los programas, proyectos y presupuestos del sector.</t>
  </si>
  <si>
    <t>Realizar el 100% de las acciones para el fortalecimiento de la comunicación pública.</t>
  </si>
  <si>
    <t>Realizar 1 plan de acción de formación, fortalecimiento, eventos territoriales, actividades comunitarias, campañas y estrategias de comunicación.</t>
  </si>
  <si>
    <t>Código Entidad</t>
  </si>
  <si>
    <t>Código Proyecto Estratégico</t>
  </si>
  <si>
    <t>Código Meta Producto</t>
  </si>
  <si>
    <t>Código Indicador</t>
  </si>
  <si>
    <t>Línea Base</t>
  </si>
  <si>
    <t>Descripción</t>
  </si>
  <si>
    <t>Magnitud (Línea Base)</t>
  </si>
  <si>
    <t>Fecha</t>
  </si>
  <si>
    <t>Sí</t>
  </si>
  <si>
    <t>Fuente: SCRD</t>
  </si>
  <si>
    <t>creciente</t>
  </si>
  <si>
    <t xml:space="preserve"> </t>
  </si>
  <si>
    <t>Entregar 923 estímulos, apoyos concertados y alianzas estratégicas. Estímulos (800), apoyos concertados (120) y alianzas estratégicas (3) dirigidos a fortalecer los procesos de los agentes del sector</t>
  </si>
  <si>
    <t>Número de estrategias de gestión cultural territorial y los espacios de participación ciudadana desarrolladas</t>
  </si>
  <si>
    <t>Porcentaje de acciones para el fortalecimiento de la comunicación pública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</si>
</sst>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#,##0.0"/>
    <numFmt numFmtId="166" formatCode="0.0"/>
    <numFmt numFmtId="167" formatCode="0.00;[Red]0.00"/>
    <numFmt numFmtId="168" formatCode="0;[Red]0"/>
  </numFmts>
  <fonts count="25">
    <font>
      <sz val="11"/>
      <color rgb="FF000000"/>
      <name val="Arial"/>
    </font>
    <font>
      <b/>
      <sz val="13"/>
      <color rgb="FF333333"/>
      <name val="Arial"/>
      <family val="2"/>
    </font>
    <font>
      <sz val="11"/>
      <name val="Arial"/>
      <family val="2"/>
    </font>
    <font>
      <sz val="10"/>
      <color rgb="FF333333"/>
      <name val="Arial1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0"/>
      <color rgb="FF333333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  <charset val="1"/>
    </font>
    <font>
      <sz val="10"/>
      <name val="Arial"/>
      <family val="2"/>
    </font>
    <font>
      <sz val="10"/>
      <color theme="1"/>
      <name val="Arial"/>
      <family val="2"/>
      <charset val="1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B3B3B3"/>
        <bgColor rgb="FFB3B3B3"/>
      </patternFill>
    </fill>
    <fill>
      <patternFill patternType="solid">
        <fgColor rgb="FF0084D1"/>
        <bgColor rgb="FF0084D1"/>
      </patternFill>
    </fill>
    <fill>
      <patternFill patternType="solid">
        <fgColor rgb="FF99CCFF"/>
        <bgColor rgb="FF99CCFF"/>
      </patternFill>
    </fill>
    <fill>
      <patternFill patternType="solid">
        <fgColor rgb="FF0099FF"/>
        <bgColor rgb="FF0099FF"/>
      </patternFill>
    </fill>
    <fill>
      <patternFill patternType="solid">
        <fgColor rgb="FFCFE7F5"/>
        <bgColor rgb="FFCFE7F5"/>
      </patternFill>
    </fill>
    <fill>
      <patternFill patternType="solid">
        <fgColor rgb="FFDEEBF7"/>
        <bgColor rgb="FFDEEBF7"/>
      </patternFill>
    </fill>
    <fill>
      <patternFill patternType="solid">
        <fgColor rgb="FFA6A6A6"/>
        <bgColor rgb="FFA6A6A6"/>
      </patternFill>
    </fill>
    <fill>
      <patternFill patternType="solid">
        <fgColor rgb="FF0070C0"/>
        <bgColor rgb="FF0070C0"/>
      </patternFill>
    </fill>
    <fill>
      <patternFill patternType="solid">
        <fgColor rgb="FFE6E6E6"/>
        <bgColor rgb="FFE6E6E6"/>
      </patternFill>
    </fill>
    <fill>
      <patternFill patternType="solid">
        <fgColor rgb="FFFF3333"/>
        <bgColor rgb="FFFF3333"/>
      </patternFill>
    </fill>
    <fill>
      <patternFill patternType="solid">
        <fgColor rgb="FFCFE7F5"/>
        <bgColor rgb="FFDEEBF7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36">
    <xf numFmtId="0" fontId="0" fillId="0" borderId="0" xfId="0" applyFont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left" vertical="center" wrapText="1"/>
    </xf>
    <xf numFmtId="10" fontId="7" fillId="6" borderId="5" xfId="0" applyNumberFormat="1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9" fontId="8" fillId="8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6" borderId="5" xfId="0" applyFont="1" applyFill="1" applyBorder="1" applyAlignment="1">
      <alignment horizontal="center" vertical="center" wrapText="1"/>
    </xf>
    <xf numFmtId="3" fontId="9" fillId="6" borderId="5" xfId="0" applyNumberFormat="1" applyFont="1" applyFill="1" applyBorder="1" applyAlignment="1">
      <alignment horizontal="center" vertical="center" wrapText="1"/>
    </xf>
    <xf numFmtId="3" fontId="7" fillId="6" borderId="5" xfId="0" applyNumberFormat="1" applyFont="1" applyFill="1" applyBorder="1" applyAlignment="1">
      <alignment horizontal="center" vertical="center" wrapText="1"/>
    </xf>
    <xf numFmtId="2" fontId="7" fillId="6" borderId="5" xfId="0" applyNumberFormat="1" applyFont="1" applyFill="1" applyBorder="1" applyAlignment="1">
      <alignment horizontal="center" vertical="center" wrapText="1"/>
    </xf>
    <xf numFmtId="3" fontId="8" fillId="8" borderId="5" xfId="0" applyNumberFormat="1" applyFont="1" applyFill="1" applyBorder="1" applyAlignment="1">
      <alignment horizontal="center" vertical="center" wrapText="1"/>
    </xf>
    <xf numFmtId="10" fontId="8" fillId="8" borderId="5" xfId="0" applyNumberFormat="1" applyFont="1" applyFill="1" applyBorder="1" applyAlignment="1">
      <alignment horizontal="center" vertical="center" wrapText="1"/>
    </xf>
    <xf numFmtId="2" fontId="8" fillId="8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0" fillId="0" borderId="0" xfId="0" applyFont="1"/>
    <xf numFmtId="0" fontId="10" fillId="8" borderId="5" xfId="0" applyFont="1" applyFill="1" applyBorder="1" applyAlignment="1">
      <alignment horizontal="center" vertical="center" wrapText="1"/>
    </xf>
    <xf numFmtId="4" fontId="7" fillId="6" borderId="5" xfId="0" applyNumberFormat="1" applyFont="1" applyFill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9" fillId="6" borderId="5" xfId="0" applyFont="1" applyFill="1" applyBorder="1" applyAlignment="1">
      <alignment horizontal="left" vertical="center" wrapText="1"/>
    </xf>
    <xf numFmtId="0" fontId="11" fillId="0" borderId="0" xfId="0" applyFont="1"/>
    <xf numFmtId="10" fontId="0" fillId="0" borderId="0" xfId="0" applyNumberFormat="1" applyFont="1"/>
    <xf numFmtId="0" fontId="5" fillId="9" borderId="5" xfId="0" applyFont="1" applyFill="1" applyBorder="1" applyAlignment="1">
      <alignment horizontal="center" vertical="top" wrapText="1"/>
    </xf>
    <xf numFmtId="0" fontId="0" fillId="10" borderId="5" xfId="0" applyFont="1" applyFill="1" applyBorder="1" applyAlignment="1">
      <alignment horizontal="center" wrapText="1"/>
    </xf>
    <xf numFmtId="0" fontId="12" fillId="11" borderId="5" xfId="0" applyFont="1" applyFill="1" applyBorder="1" applyAlignment="1">
      <alignment horizontal="center" wrapText="1"/>
    </xf>
    <xf numFmtId="164" fontId="0" fillId="10" borderId="5" xfId="0" applyNumberFormat="1" applyFont="1" applyFill="1" applyBorder="1" applyAlignment="1">
      <alignment horizontal="center" wrapText="1"/>
    </xf>
    <xf numFmtId="0" fontId="12" fillId="10" borderId="5" xfId="0" applyFont="1" applyFill="1" applyBorder="1" applyAlignment="1">
      <alignment horizontal="center" wrapText="1"/>
    </xf>
    <xf numFmtId="3" fontId="15" fillId="0" borderId="17" xfId="0" applyNumberFormat="1" applyFont="1" applyBorder="1" applyAlignment="1">
      <alignment horizontal="center" vertical="center" wrapText="1"/>
    </xf>
    <xf numFmtId="3" fontId="15" fillId="12" borderId="17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9" fontId="8" fillId="8" borderId="5" xfId="1" applyFont="1" applyFill="1" applyBorder="1" applyAlignment="1">
      <alignment horizontal="center" vertical="center" wrapText="1"/>
    </xf>
    <xf numFmtId="9" fontId="7" fillId="6" borderId="5" xfId="1" applyFont="1" applyFill="1" applyBorder="1" applyAlignment="1">
      <alignment horizontal="center" vertical="center" wrapText="1"/>
    </xf>
    <xf numFmtId="9" fontId="7" fillId="0" borderId="5" xfId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4" fillId="0" borderId="0" xfId="0" applyFont="1" applyAlignment="1"/>
    <xf numFmtId="9" fontId="7" fillId="0" borderId="5" xfId="1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1" fontId="19" fillId="2" borderId="5" xfId="0" applyNumberFormat="1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1" fontId="16" fillId="6" borderId="5" xfId="0" applyNumberFormat="1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left" vertical="center" wrapText="1"/>
    </xf>
    <xf numFmtId="9" fontId="16" fillId="6" borderId="5" xfId="0" applyNumberFormat="1" applyFont="1" applyFill="1" applyBorder="1" applyAlignment="1">
      <alignment horizontal="center" vertical="center" wrapText="1"/>
    </xf>
    <xf numFmtId="0" fontId="20" fillId="8" borderId="5" xfId="0" applyFont="1" applyFill="1" applyBorder="1" applyAlignment="1">
      <alignment horizontal="center" vertical="center" wrapText="1"/>
    </xf>
    <xf numFmtId="1" fontId="20" fillId="8" borderId="5" xfId="0" applyNumberFormat="1" applyFont="1" applyFill="1" applyBorder="1" applyAlignment="1">
      <alignment horizontal="center" vertical="center" wrapText="1"/>
    </xf>
    <xf numFmtId="9" fontId="20" fillId="8" borderId="5" xfId="0" applyNumberFormat="1" applyFont="1" applyFill="1" applyBorder="1" applyAlignment="1">
      <alignment horizontal="center" vertical="center" wrapText="1"/>
    </xf>
    <xf numFmtId="3" fontId="16" fillId="6" borderId="5" xfId="0" applyNumberFormat="1" applyFont="1" applyFill="1" applyBorder="1" applyAlignment="1">
      <alignment horizontal="center" vertical="center" wrapText="1"/>
    </xf>
    <xf numFmtId="3" fontId="20" fillId="8" borderId="5" xfId="0" applyNumberFormat="1" applyFont="1" applyFill="1" applyBorder="1" applyAlignment="1">
      <alignment horizontal="center" vertical="center" wrapText="1"/>
    </xf>
    <xf numFmtId="165" fontId="20" fillId="8" borderId="5" xfId="0" applyNumberFormat="1" applyFont="1" applyFill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3" fontId="16" fillId="0" borderId="5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3" fontId="21" fillId="0" borderId="5" xfId="0" applyNumberFormat="1" applyFont="1" applyBorder="1" applyAlignment="1">
      <alignment horizontal="center" vertical="center" wrapText="1"/>
    </xf>
    <xf numFmtId="2" fontId="20" fillId="8" borderId="5" xfId="0" applyNumberFormat="1" applyFont="1" applyFill="1" applyBorder="1" applyAlignment="1">
      <alignment horizontal="center" vertical="center" wrapText="1"/>
    </xf>
    <xf numFmtId="2" fontId="16" fillId="6" borderId="5" xfId="0" applyNumberFormat="1" applyFont="1" applyFill="1" applyBorder="1" applyAlignment="1">
      <alignment horizontal="center" vertical="center" wrapText="1"/>
    </xf>
    <xf numFmtId="4" fontId="16" fillId="6" borderId="5" xfId="0" applyNumberFormat="1" applyFont="1" applyFill="1" applyBorder="1" applyAlignment="1">
      <alignment horizontal="center" vertical="center" wrapText="1"/>
    </xf>
    <xf numFmtId="4" fontId="20" fillId="8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/>
    <xf numFmtId="2" fontId="22" fillId="0" borderId="0" xfId="0" applyNumberFormat="1" applyFont="1" applyAlignment="1">
      <alignment horizontal="center" vertical="center" wrapText="1"/>
    </xf>
    <xf numFmtId="167" fontId="7" fillId="6" borderId="5" xfId="0" applyNumberFormat="1" applyFont="1" applyFill="1" applyBorder="1" applyAlignment="1">
      <alignment horizontal="center" vertical="center" wrapText="1"/>
    </xf>
    <xf numFmtId="9" fontId="6" fillId="0" borderId="0" xfId="1" applyFont="1" applyAlignment="1">
      <alignment horizontal="center" vertical="center" wrapText="1"/>
    </xf>
    <xf numFmtId="9" fontId="6" fillId="5" borderId="5" xfId="1" applyFont="1" applyFill="1" applyBorder="1" applyAlignment="1">
      <alignment horizontal="center" vertical="center" wrapText="1"/>
    </xf>
    <xf numFmtId="9" fontId="0" fillId="0" borderId="0" xfId="1" applyFont="1" applyAlignment="1"/>
    <xf numFmtId="167" fontId="6" fillId="0" borderId="0" xfId="0" applyNumberFormat="1" applyFont="1" applyAlignment="1">
      <alignment horizontal="center" vertical="center" wrapText="1"/>
    </xf>
    <xf numFmtId="167" fontId="6" fillId="5" borderId="5" xfId="0" applyNumberFormat="1" applyFont="1" applyFill="1" applyBorder="1" applyAlignment="1">
      <alignment horizontal="center" vertical="center" wrapText="1"/>
    </xf>
    <xf numFmtId="167" fontId="8" fillId="8" borderId="5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Alignment="1"/>
    <xf numFmtId="167" fontId="7" fillId="0" borderId="5" xfId="0" applyNumberFormat="1" applyFont="1" applyBorder="1" applyAlignment="1">
      <alignment horizontal="center" vertical="center" wrapText="1"/>
    </xf>
    <xf numFmtId="166" fontId="16" fillId="6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9" fontId="0" fillId="0" borderId="0" xfId="1" applyFont="1" applyAlignment="1"/>
    <xf numFmtId="9" fontId="7" fillId="7" borderId="5" xfId="1" applyFont="1" applyFill="1" applyBorder="1" applyAlignment="1">
      <alignment horizontal="center" vertical="center" wrapText="1"/>
    </xf>
    <xf numFmtId="1" fontId="7" fillId="6" borderId="5" xfId="0" applyNumberFormat="1" applyFont="1" applyFill="1" applyBorder="1" applyAlignment="1">
      <alignment horizontal="center" vertical="center" wrapText="1"/>
    </xf>
    <xf numFmtId="3" fontId="20" fillId="0" borderId="5" xfId="0" applyNumberFormat="1" applyFont="1" applyBorder="1" applyAlignment="1">
      <alignment horizontal="center" vertical="center" wrapText="1"/>
    </xf>
    <xf numFmtId="168" fontId="7" fillId="0" borderId="5" xfId="0" applyNumberFormat="1" applyFont="1" applyBorder="1" applyAlignment="1">
      <alignment horizontal="center" vertical="center" wrapText="1"/>
    </xf>
    <xf numFmtId="9" fontId="16" fillId="0" borderId="5" xfId="0" applyNumberFormat="1" applyFont="1" applyBorder="1" applyAlignment="1">
      <alignment horizontal="center" vertical="center" wrapText="1"/>
    </xf>
    <xf numFmtId="2" fontId="2" fillId="0" borderId="0" xfId="0" applyNumberFormat="1" applyFont="1"/>
    <xf numFmtId="9" fontId="7" fillId="7" borderId="16" xfId="1" applyFont="1" applyFill="1" applyBorder="1" applyAlignment="1">
      <alignment horizontal="center" vertical="center" wrapText="1"/>
    </xf>
    <xf numFmtId="9" fontId="16" fillId="0" borderId="5" xfId="1" applyFont="1" applyFill="1" applyBorder="1" applyAlignment="1">
      <alignment horizontal="center" vertical="center" wrapText="1"/>
    </xf>
    <xf numFmtId="9" fontId="15" fillId="12" borderId="17" xfId="1" applyFont="1" applyFill="1" applyBorder="1" applyAlignment="1">
      <alignment horizontal="center" vertical="center" wrapText="1"/>
    </xf>
    <xf numFmtId="9" fontId="15" fillId="0" borderId="17" xfId="1" applyFont="1" applyBorder="1" applyAlignment="1">
      <alignment horizontal="center" vertical="center" wrapText="1"/>
    </xf>
    <xf numFmtId="9" fontId="16" fillId="0" borderId="17" xfId="1" applyFont="1" applyFill="1" applyBorder="1" applyAlignment="1">
      <alignment horizontal="center" vertical="center" wrapText="1"/>
    </xf>
    <xf numFmtId="9" fontId="17" fillId="0" borderId="17" xfId="1" applyFont="1" applyFill="1" applyBorder="1" applyAlignment="1">
      <alignment horizontal="center" vertical="center" wrapText="1"/>
    </xf>
    <xf numFmtId="9" fontId="16" fillId="6" borderId="5" xfId="1" applyFont="1" applyFill="1" applyBorder="1" applyAlignment="1">
      <alignment horizontal="center" vertical="center" wrapText="1"/>
    </xf>
    <xf numFmtId="9" fontId="18" fillId="0" borderId="5" xfId="1" applyFont="1" applyFill="1" applyBorder="1" applyAlignment="1">
      <alignment horizontal="center" vertical="center" wrapText="1"/>
    </xf>
    <xf numFmtId="9" fontId="3" fillId="0" borderId="5" xfId="1" applyFont="1" applyBorder="1" applyAlignment="1">
      <alignment horizontal="right" vertical="center" wrapText="1"/>
    </xf>
    <xf numFmtId="9" fontId="3" fillId="0" borderId="5" xfId="1" applyFont="1" applyBorder="1" applyAlignment="1">
      <alignment horizontal="left" vertical="center" wrapText="1"/>
    </xf>
    <xf numFmtId="9" fontId="6" fillId="5" borderId="16" xfId="1" applyFont="1" applyFill="1" applyBorder="1" applyAlignment="1">
      <alignment horizontal="center" vertical="center" wrapText="1"/>
    </xf>
    <xf numFmtId="9" fontId="7" fillId="0" borderId="13" xfId="1" applyFont="1" applyBorder="1" applyAlignment="1">
      <alignment horizontal="center" vertical="center" wrapText="1"/>
    </xf>
    <xf numFmtId="9" fontId="16" fillId="0" borderId="13" xfId="1" applyFont="1" applyFill="1" applyBorder="1" applyAlignment="1">
      <alignment horizontal="center" vertical="center" wrapText="1"/>
    </xf>
    <xf numFmtId="9" fontId="7" fillId="0" borderId="13" xfId="1" applyFont="1" applyFill="1" applyBorder="1" applyAlignment="1">
      <alignment horizontal="center" vertical="center" wrapText="1"/>
    </xf>
    <xf numFmtId="9" fontId="16" fillId="0" borderId="5" xfId="1" applyFont="1" applyBorder="1" applyAlignment="1">
      <alignment horizontal="center" vertical="center" wrapText="1"/>
    </xf>
    <xf numFmtId="9" fontId="0" fillId="0" borderId="0" xfId="1" applyFont="1"/>
    <xf numFmtId="14" fontId="3" fillId="0" borderId="5" xfId="1" applyNumberFormat="1" applyFont="1" applyBorder="1" applyAlignment="1">
      <alignment horizontal="left" vertical="center" wrapText="1"/>
    </xf>
    <xf numFmtId="0" fontId="20" fillId="8" borderId="5" xfId="0" applyFont="1" applyFill="1" applyBorder="1" applyAlignment="1">
      <alignment horizontal="left" vertical="center" wrapText="1"/>
    </xf>
    <xf numFmtId="0" fontId="21" fillId="8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2" fillId="0" borderId="6" xfId="0" applyFont="1" applyBorder="1"/>
    <xf numFmtId="0" fontId="2" fillId="0" borderId="9" xfId="0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9" fontId="2" fillId="0" borderId="3" xfId="1" applyNumberFormat="1" applyFont="1" applyBorder="1"/>
    <xf numFmtId="9" fontId="2" fillId="0" borderId="3" xfId="1" applyFont="1" applyBorder="1"/>
    <xf numFmtId="167" fontId="2" fillId="0" borderId="3" xfId="0" applyNumberFormat="1" applyFont="1" applyBorder="1"/>
    <xf numFmtId="0" fontId="2" fillId="0" borderId="4" xfId="0" applyFont="1" applyBorder="1"/>
    <xf numFmtId="0" fontId="2" fillId="0" borderId="7" xfId="0" applyFont="1" applyBorder="1"/>
    <xf numFmtId="0" fontId="0" fillId="0" borderId="0" xfId="0" applyFont="1" applyAlignment="1"/>
    <xf numFmtId="9" fontId="0" fillId="0" borderId="0" xfId="1" applyNumberFormat="1" applyFont="1" applyAlignment="1"/>
    <xf numFmtId="9" fontId="0" fillId="0" borderId="0" xfId="1" applyFont="1" applyAlignment="1"/>
    <xf numFmtId="167" fontId="0" fillId="0" borderId="0" xfId="0" applyNumberFormat="1" applyFont="1" applyAlignment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9" fontId="2" fillId="0" borderId="11" xfId="1" applyNumberFormat="1" applyFont="1" applyBorder="1"/>
    <xf numFmtId="9" fontId="2" fillId="0" borderId="11" xfId="1" applyFont="1" applyBorder="1"/>
    <xf numFmtId="167" fontId="2" fillId="0" borderId="11" xfId="0" applyNumberFormat="1" applyFont="1" applyBorder="1"/>
    <xf numFmtId="0" fontId="2" fillId="0" borderId="12" xfId="0" applyFont="1" applyBorder="1"/>
    <xf numFmtId="0" fontId="6" fillId="4" borderId="13" xfId="0" applyFont="1" applyFill="1" applyBorder="1" applyAlignment="1">
      <alignment horizontal="center" vertical="center" wrapText="1"/>
    </xf>
    <xf numFmtId="0" fontId="2" fillId="0" borderId="14" xfId="0" applyFont="1" applyBorder="1"/>
    <xf numFmtId="9" fontId="2" fillId="0" borderId="14" xfId="1" applyNumberFormat="1" applyFont="1" applyBorder="1"/>
    <xf numFmtId="9" fontId="2" fillId="0" borderId="14" xfId="1" applyFont="1" applyBorder="1"/>
    <xf numFmtId="167" fontId="2" fillId="0" borderId="14" xfId="0" applyNumberFormat="1" applyFont="1" applyBorder="1"/>
    <xf numFmtId="0" fontId="2" fillId="0" borderId="15" xfId="0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276225</xdr:colOff>
      <xdr:row>0</xdr:row>
      <xdr:rowOff>38100</xdr:rowOff>
    </xdr:from>
    <xdr:ext cx="428625" cy="4286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000"/>
  <sheetViews>
    <sheetView tabSelected="1" zoomScale="85" zoomScaleNormal="85" workbookViewId="0">
      <pane ySplit="8" topLeftCell="A9" activePane="bottomLeft" state="frozen"/>
      <selection pane="bottomLeft" activeCell="A5" sqref="A5"/>
    </sheetView>
  </sheetViews>
  <sheetFormatPr baseColWidth="10" defaultColWidth="12.625" defaultRowHeight="15" customHeight="1"/>
  <cols>
    <col min="1" max="1" width="18.875" customWidth="1"/>
    <col min="2" max="2" width="27.875" customWidth="1"/>
    <col min="3" max="3" width="15.75" customWidth="1"/>
    <col min="4" max="4" width="26.375" customWidth="1"/>
    <col min="5" max="5" width="14" customWidth="1"/>
    <col min="6" max="6" width="26" customWidth="1"/>
    <col min="7" max="7" width="15.75" customWidth="1"/>
    <col min="8" max="8" width="53.875" customWidth="1"/>
    <col min="9" max="9" width="15.75" customWidth="1"/>
    <col min="10" max="10" width="41" customWidth="1"/>
    <col min="11" max="11" width="26.25" customWidth="1"/>
    <col min="12" max="12" width="9" style="69" customWidth="1"/>
    <col min="13" max="13" width="21" style="69" hidden="1" customWidth="1"/>
    <col min="14" max="14" width="43.625" style="69" hidden="1" customWidth="1"/>
    <col min="15" max="15" width="9" style="69" customWidth="1"/>
    <col min="16" max="16" width="56.5" style="69" customWidth="1"/>
    <col min="17" max="17" width="16.25" style="69" customWidth="1"/>
    <col min="18" max="18" width="15.75" style="69" customWidth="1"/>
    <col min="19" max="20" width="10.75" style="69" customWidth="1"/>
    <col min="21" max="23" width="9.25" style="69" customWidth="1"/>
    <col min="24" max="24" width="15.125" customWidth="1"/>
    <col min="25" max="25" width="14" customWidth="1"/>
    <col min="26" max="26" width="13.625" style="83" customWidth="1"/>
    <col min="27" max="28" width="16.125" customWidth="1"/>
    <col min="29" max="29" width="12.375" style="83" customWidth="1"/>
    <col min="30" max="30" width="16.25" customWidth="1"/>
    <col min="31" max="31" width="14" customWidth="1"/>
    <col min="32" max="32" width="9" style="83" customWidth="1"/>
    <col min="33" max="33" width="11.875" customWidth="1"/>
    <col min="34" max="34" width="9" customWidth="1"/>
    <col min="35" max="35" width="9" style="83" customWidth="1"/>
    <col min="36" max="36" width="11.75" customWidth="1"/>
    <col min="37" max="37" width="11.375" customWidth="1"/>
    <col min="38" max="38" width="9" style="83" customWidth="1"/>
    <col min="39" max="39" width="16.375" customWidth="1"/>
    <col min="40" max="40" width="12.125" customWidth="1"/>
    <col min="41" max="41" width="9" style="83" customWidth="1"/>
    <col min="42" max="42" width="11.75" customWidth="1"/>
    <col min="43" max="43" width="13.375" customWidth="1"/>
    <col min="44" max="44" width="12.625" style="83" customWidth="1"/>
    <col min="45" max="45" width="14" style="75" customWidth="1"/>
    <col min="46" max="46" width="17" customWidth="1"/>
    <col min="47" max="47" width="15" style="83" customWidth="1"/>
    <col min="48" max="48" width="19" style="75" customWidth="1"/>
    <col min="49" max="49" width="22.25" customWidth="1"/>
    <col min="50" max="50" width="10" style="83" customWidth="1"/>
    <col min="51" max="51" width="19.25" style="75" customWidth="1"/>
    <col min="52" max="52" width="20.5" style="79" customWidth="1"/>
    <col min="53" max="53" width="15.5" style="83" customWidth="1"/>
    <col min="54" max="54" width="16.5" customWidth="1"/>
    <col min="55" max="55" width="18.125" customWidth="1"/>
    <col min="56" max="56" width="15" style="83" customWidth="1"/>
    <col min="57" max="57" width="14.625" customWidth="1"/>
    <col min="58" max="58" width="16.5" customWidth="1"/>
    <col min="59" max="59" width="12" style="83" customWidth="1"/>
    <col min="60" max="60" width="9" style="83" customWidth="1"/>
    <col min="61" max="61" width="9.75" style="83" customWidth="1"/>
    <col min="62" max="62" width="15.5" customWidth="1"/>
  </cols>
  <sheetData>
    <row r="1" spans="1:62" ht="14.25" customHeight="1">
      <c r="A1" s="109"/>
      <c r="B1" s="112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4"/>
      <c r="AA1" s="113"/>
      <c r="AB1" s="113"/>
      <c r="AC1" s="114"/>
      <c r="AD1" s="113"/>
      <c r="AE1" s="113"/>
      <c r="AF1" s="114"/>
      <c r="AG1" s="113"/>
      <c r="AH1" s="113"/>
      <c r="AI1" s="113"/>
      <c r="AJ1" s="113"/>
      <c r="AK1" s="113"/>
      <c r="AL1" s="115"/>
      <c r="AM1" s="113"/>
      <c r="AN1" s="113"/>
      <c r="AO1" s="115"/>
      <c r="AP1" s="113"/>
      <c r="AQ1" s="113"/>
      <c r="AR1" s="113"/>
      <c r="AS1" s="115"/>
      <c r="AT1" s="113"/>
      <c r="AU1" s="113"/>
      <c r="AV1" s="115"/>
      <c r="AW1" s="113"/>
      <c r="AX1" s="113"/>
      <c r="AY1" s="115"/>
      <c r="AZ1" s="116"/>
      <c r="BA1" s="113"/>
      <c r="BB1" s="113"/>
      <c r="BC1" s="113"/>
      <c r="BD1" s="115"/>
      <c r="BE1" s="113"/>
      <c r="BF1" s="113"/>
      <c r="BG1" s="117"/>
      <c r="BH1" s="98" t="s">
        <v>1</v>
      </c>
      <c r="BI1" s="99" t="s">
        <v>2</v>
      </c>
    </row>
    <row r="2" spans="1:62" ht="14.25" customHeight="1">
      <c r="A2" s="110"/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20"/>
      <c r="AA2" s="119"/>
      <c r="AB2" s="119"/>
      <c r="AC2" s="120"/>
      <c r="AD2" s="119"/>
      <c r="AE2" s="119"/>
      <c r="AF2" s="120"/>
      <c r="AG2" s="119"/>
      <c r="AH2" s="119"/>
      <c r="AI2" s="119"/>
      <c r="AJ2" s="119"/>
      <c r="AK2" s="119"/>
      <c r="AL2" s="121"/>
      <c r="AM2" s="119"/>
      <c r="AN2" s="119"/>
      <c r="AO2" s="121"/>
      <c r="AP2" s="119"/>
      <c r="AQ2" s="119"/>
      <c r="AR2" s="119"/>
      <c r="AS2" s="121"/>
      <c r="AT2" s="119"/>
      <c r="AU2" s="119"/>
      <c r="AV2" s="121"/>
      <c r="AW2" s="119"/>
      <c r="AX2" s="119"/>
      <c r="AY2" s="121"/>
      <c r="AZ2" s="122"/>
      <c r="BA2" s="119"/>
      <c r="BB2" s="119"/>
      <c r="BC2" s="119"/>
      <c r="BD2" s="121"/>
      <c r="BE2" s="119"/>
      <c r="BF2" s="119"/>
      <c r="BG2" s="123"/>
      <c r="BH2" s="98" t="s">
        <v>3</v>
      </c>
      <c r="BI2" s="99" t="s">
        <v>4</v>
      </c>
    </row>
    <row r="3" spans="1:62" ht="14.25" customHeight="1">
      <c r="A3" s="111"/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6"/>
      <c r="AA3" s="125"/>
      <c r="AB3" s="125"/>
      <c r="AC3" s="126"/>
      <c r="AD3" s="125"/>
      <c r="AE3" s="125"/>
      <c r="AF3" s="126"/>
      <c r="AG3" s="125"/>
      <c r="AH3" s="125"/>
      <c r="AI3" s="125"/>
      <c r="AJ3" s="125"/>
      <c r="AK3" s="125"/>
      <c r="AL3" s="127"/>
      <c r="AM3" s="125"/>
      <c r="AN3" s="125"/>
      <c r="AO3" s="127"/>
      <c r="AP3" s="125"/>
      <c r="AQ3" s="125"/>
      <c r="AR3" s="125"/>
      <c r="AS3" s="127"/>
      <c r="AT3" s="125"/>
      <c r="AU3" s="125"/>
      <c r="AV3" s="127"/>
      <c r="AW3" s="125"/>
      <c r="AX3" s="125"/>
      <c r="AY3" s="127"/>
      <c r="AZ3" s="128"/>
      <c r="BA3" s="125"/>
      <c r="BB3" s="125"/>
      <c r="BC3" s="125"/>
      <c r="BD3" s="127"/>
      <c r="BE3" s="125"/>
      <c r="BF3" s="125"/>
      <c r="BG3" s="129"/>
      <c r="BH3" s="98" t="s">
        <v>5</v>
      </c>
      <c r="BI3" s="106">
        <v>43174</v>
      </c>
    </row>
    <row r="4" spans="1:62" ht="14.25" customHeight="1">
      <c r="A4" s="1"/>
      <c r="B4" s="1"/>
      <c r="C4" s="1"/>
      <c r="D4" s="1"/>
      <c r="E4" s="1"/>
      <c r="F4" s="1"/>
      <c r="G4" s="1"/>
      <c r="H4" s="1"/>
      <c r="I4" s="1"/>
      <c r="J4" s="2"/>
      <c r="K4" s="1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3"/>
      <c r="Y4" s="3"/>
      <c r="Z4" s="73"/>
      <c r="AA4" s="3"/>
      <c r="AB4" s="3"/>
      <c r="AC4" s="73"/>
      <c r="AD4" s="3"/>
      <c r="AE4" s="3"/>
      <c r="AF4" s="73"/>
      <c r="AG4" s="4"/>
      <c r="AH4" s="3"/>
      <c r="AI4" s="73"/>
      <c r="AJ4" s="3"/>
      <c r="AK4" s="3"/>
      <c r="AL4" s="73"/>
      <c r="AM4" s="3"/>
      <c r="AN4" s="3"/>
      <c r="AO4" s="73"/>
      <c r="AP4" s="3"/>
      <c r="AQ4" s="3"/>
      <c r="AR4" s="73"/>
      <c r="AS4" s="73"/>
      <c r="AT4" s="3"/>
      <c r="AU4" s="73"/>
      <c r="AV4" s="73"/>
      <c r="AW4" s="3"/>
      <c r="AX4" s="73"/>
      <c r="AY4" s="73"/>
      <c r="AZ4" s="76"/>
      <c r="BA4" s="73"/>
      <c r="BB4" s="3"/>
      <c r="BC4" s="3"/>
      <c r="BD4" s="73"/>
      <c r="BE4" s="3"/>
      <c r="BF4" s="3"/>
      <c r="BG4" s="73"/>
      <c r="BH4" s="73"/>
      <c r="BI4" s="73"/>
    </row>
    <row r="5" spans="1:62" ht="14.25" customHeight="1">
      <c r="A5" s="1"/>
      <c r="B5" s="1"/>
      <c r="C5" s="1"/>
      <c r="D5" s="1"/>
      <c r="E5" s="1"/>
      <c r="F5" s="1"/>
      <c r="G5" s="1"/>
      <c r="H5" s="1"/>
      <c r="I5" s="1"/>
      <c r="J5" s="2"/>
      <c r="K5" s="1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3"/>
      <c r="Y5" s="3"/>
      <c r="Z5" s="73"/>
      <c r="AA5" s="3"/>
      <c r="AB5" s="3"/>
      <c r="AC5" s="73"/>
      <c r="AD5" s="3"/>
      <c r="AE5" s="3"/>
      <c r="AF5" s="73"/>
      <c r="AG5" s="4"/>
      <c r="AH5" s="3"/>
      <c r="AI5" s="73"/>
      <c r="AJ5" s="3"/>
      <c r="AK5" s="3"/>
      <c r="AL5" s="73"/>
      <c r="AM5" s="3"/>
      <c r="AN5" s="3"/>
      <c r="AO5" s="73"/>
      <c r="AP5" s="3"/>
      <c r="AQ5" s="3"/>
      <c r="AR5" s="73"/>
      <c r="AS5" s="73"/>
      <c r="AT5" s="3"/>
      <c r="AU5" s="73"/>
      <c r="AV5" s="73"/>
      <c r="AW5" s="3"/>
      <c r="AX5" s="73"/>
      <c r="AY5" s="73"/>
      <c r="AZ5" s="76"/>
      <c r="BA5" s="73"/>
      <c r="BB5" s="3"/>
      <c r="BC5" s="3"/>
      <c r="BD5" s="73"/>
      <c r="BE5" s="3"/>
      <c r="BF5" s="3"/>
      <c r="BG5" s="73"/>
      <c r="BH5" s="73"/>
      <c r="BI5" s="73"/>
    </row>
    <row r="6" spans="1:62" ht="14.25" customHeight="1">
      <c r="A6" s="1"/>
      <c r="B6" s="1"/>
      <c r="C6" s="1"/>
      <c r="D6" s="1"/>
      <c r="E6" s="1"/>
      <c r="F6" s="1"/>
      <c r="G6" s="1"/>
      <c r="H6" s="1"/>
      <c r="I6" s="1"/>
      <c r="J6" s="2"/>
      <c r="K6" s="1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3"/>
      <c r="Y6" s="3"/>
      <c r="Z6" s="73"/>
      <c r="AA6" s="3"/>
      <c r="AB6" s="3"/>
      <c r="AC6" s="73"/>
      <c r="AD6" s="3"/>
      <c r="AE6" s="3"/>
      <c r="AF6" s="73"/>
      <c r="AG6" s="4"/>
      <c r="AH6" s="3"/>
      <c r="AI6" s="73"/>
      <c r="AJ6" s="3"/>
      <c r="AK6" s="3"/>
      <c r="AL6" s="73"/>
      <c r="AM6" s="3"/>
      <c r="AN6" s="3"/>
      <c r="AO6" s="73"/>
      <c r="AP6" s="3"/>
      <c r="AQ6" s="3"/>
      <c r="AR6" s="73"/>
      <c r="AS6" s="73"/>
      <c r="AT6" s="3"/>
      <c r="AU6" s="73"/>
      <c r="AV6" s="73"/>
      <c r="AW6" s="3"/>
      <c r="AX6" s="73"/>
      <c r="AY6" s="73"/>
      <c r="AZ6" s="76"/>
      <c r="BA6" s="73"/>
      <c r="BB6" s="3"/>
      <c r="BC6" s="3"/>
      <c r="BD6" s="73"/>
      <c r="BE6" s="3"/>
      <c r="BF6" s="3"/>
      <c r="BG6" s="73"/>
      <c r="BH6" s="73"/>
      <c r="BI6" s="73"/>
    </row>
    <row r="7" spans="1:62" ht="47.25" customHeight="1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48" t="s">
        <v>17</v>
      </c>
      <c r="M7" s="49" t="s">
        <v>18</v>
      </c>
      <c r="N7" s="48" t="s">
        <v>19</v>
      </c>
      <c r="O7" s="48" t="s">
        <v>20</v>
      </c>
      <c r="P7" s="48" t="s">
        <v>21</v>
      </c>
      <c r="Q7" s="48" t="s">
        <v>22</v>
      </c>
      <c r="R7" s="50" t="s">
        <v>23</v>
      </c>
      <c r="S7" s="50">
        <v>2020</v>
      </c>
      <c r="T7" s="50">
        <v>2021</v>
      </c>
      <c r="U7" s="50">
        <v>2022</v>
      </c>
      <c r="V7" s="50">
        <v>2023</v>
      </c>
      <c r="W7" s="50">
        <v>2024</v>
      </c>
      <c r="X7" s="130" t="s">
        <v>24</v>
      </c>
      <c r="Y7" s="131"/>
      <c r="Z7" s="132"/>
      <c r="AA7" s="131"/>
      <c r="AB7" s="131"/>
      <c r="AC7" s="132"/>
      <c r="AD7" s="131"/>
      <c r="AE7" s="131"/>
      <c r="AF7" s="132"/>
      <c r="AG7" s="131"/>
      <c r="AH7" s="131"/>
      <c r="AI7" s="131"/>
      <c r="AJ7" s="131"/>
      <c r="AK7" s="131"/>
      <c r="AL7" s="133"/>
      <c r="AM7" s="131"/>
      <c r="AN7" s="131"/>
      <c r="AO7" s="133"/>
      <c r="AP7" s="131"/>
      <c r="AQ7" s="131"/>
      <c r="AR7" s="131"/>
      <c r="AS7" s="133"/>
      <c r="AT7" s="131"/>
      <c r="AU7" s="131"/>
      <c r="AV7" s="133"/>
      <c r="AW7" s="131"/>
      <c r="AX7" s="131"/>
      <c r="AY7" s="133"/>
      <c r="AZ7" s="134"/>
      <c r="BA7" s="131"/>
      <c r="BB7" s="131"/>
      <c r="BC7" s="131"/>
      <c r="BD7" s="133"/>
      <c r="BE7" s="131"/>
      <c r="BF7" s="131"/>
      <c r="BG7" s="131"/>
      <c r="BH7" s="131"/>
      <c r="BI7" s="135"/>
    </row>
    <row r="8" spans="1:62" ht="47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48"/>
      <c r="M8" s="49"/>
      <c r="N8" s="48"/>
      <c r="O8" s="48"/>
      <c r="P8" s="48"/>
      <c r="Q8" s="48"/>
      <c r="R8" s="48"/>
      <c r="S8" s="48"/>
      <c r="T8" s="48"/>
      <c r="U8" s="48"/>
      <c r="V8" s="48"/>
      <c r="W8" s="48"/>
      <c r="X8" s="6" t="s">
        <v>25</v>
      </c>
      <c r="Y8" s="6" t="s">
        <v>26</v>
      </c>
      <c r="Z8" s="74" t="s">
        <v>27</v>
      </c>
      <c r="AA8" s="6" t="s">
        <v>28</v>
      </c>
      <c r="AB8" s="6" t="s">
        <v>29</v>
      </c>
      <c r="AC8" s="74" t="s">
        <v>27</v>
      </c>
      <c r="AD8" s="6" t="s">
        <v>30</v>
      </c>
      <c r="AE8" s="6" t="s">
        <v>31</v>
      </c>
      <c r="AF8" s="74" t="s">
        <v>27</v>
      </c>
      <c r="AG8" s="6" t="s">
        <v>32</v>
      </c>
      <c r="AH8" s="6" t="s">
        <v>33</v>
      </c>
      <c r="AI8" s="74" t="s">
        <v>27</v>
      </c>
      <c r="AJ8" s="6" t="s">
        <v>34</v>
      </c>
      <c r="AK8" s="6" t="s">
        <v>35</v>
      </c>
      <c r="AL8" s="74" t="s">
        <v>27</v>
      </c>
      <c r="AM8" s="6" t="s">
        <v>36</v>
      </c>
      <c r="AN8" s="6" t="s">
        <v>37</v>
      </c>
      <c r="AO8" s="74" t="s">
        <v>27</v>
      </c>
      <c r="AP8" s="6" t="s">
        <v>38</v>
      </c>
      <c r="AQ8" s="6" t="s">
        <v>39</v>
      </c>
      <c r="AR8" s="74" t="s">
        <v>27</v>
      </c>
      <c r="AS8" s="74" t="s">
        <v>40</v>
      </c>
      <c r="AT8" s="6" t="s">
        <v>41</v>
      </c>
      <c r="AU8" s="74" t="s">
        <v>27</v>
      </c>
      <c r="AV8" s="74" t="s">
        <v>42</v>
      </c>
      <c r="AW8" s="6" t="s">
        <v>43</v>
      </c>
      <c r="AX8" s="74" t="s">
        <v>27</v>
      </c>
      <c r="AY8" s="74" t="s">
        <v>44</v>
      </c>
      <c r="AZ8" s="77" t="s">
        <v>45</v>
      </c>
      <c r="BA8" s="74" t="s">
        <v>27</v>
      </c>
      <c r="BB8" s="6" t="s">
        <v>46</v>
      </c>
      <c r="BC8" s="6" t="s">
        <v>47</v>
      </c>
      <c r="BD8" s="74" t="s">
        <v>27</v>
      </c>
      <c r="BE8" s="6" t="s">
        <v>48</v>
      </c>
      <c r="BF8" s="6" t="s">
        <v>49</v>
      </c>
      <c r="BG8" s="74" t="s">
        <v>27</v>
      </c>
      <c r="BH8" s="74" t="s">
        <v>50</v>
      </c>
      <c r="BI8" s="100" t="s">
        <v>51</v>
      </c>
    </row>
    <row r="9" spans="1:62" ht="63" customHeight="1">
      <c r="A9" s="7">
        <v>1</v>
      </c>
      <c r="B9" s="8" t="s">
        <v>52</v>
      </c>
      <c r="C9" s="7">
        <v>2</v>
      </c>
      <c r="D9" s="8" t="s">
        <v>53</v>
      </c>
      <c r="E9" s="7">
        <v>1</v>
      </c>
      <c r="F9" s="8" t="s">
        <v>54</v>
      </c>
      <c r="G9" s="7">
        <v>3</v>
      </c>
      <c r="H9" s="8" t="s">
        <v>55</v>
      </c>
      <c r="I9" s="7">
        <v>3</v>
      </c>
      <c r="J9" s="8" t="s">
        <v>56</v>
      </c>
      <c r="K9" s="7">
        <v>0</v>
      </c>
      <c r="L9" s="46">
        <v>7885</v>
      </c>
      <c r="M9" s="51">
        <v>2020110010217</v>
      </c>
      <c r="N9" s="46" t="s">
        <v>57</v>
      </c>
      <c r="O9" s="46">
        <v>1</v>
      </c>
      <c r="P9" s="52" t="s">
        <v>58</v>
      </c>
      <c r="Q9" s="46" t="s">
        <v>59</v>
      </c>
      <c r="R9" s="53">
        <v>1</v>
      </c>
      <c r="S9" s="53">
        <v>1</v>
      </c>
      <c r="T9" s="53">
        <v>1</v>
      </c>
      <c r="U9" s="53">
        <v>1</v>
      </c>
      <c r="V9" s="53">
        <v>1</v>
      </c>
      <c r="W9" s="53">
        <v>1</v>
      </c>
      <c r="X9" s="9">
        <v>0</v>
      </c>
      <c r="Y9" s="9">
        <v>0</v>
      </c>
      <c r="Z9" s="41">
        <f>IF(X9,Y9/X9,0)</f>
        <v>0</v>
      </c>
      <c r="AA9" s="9">
        <v>0</v>
      </c>
      <c r="AB9" s="9"/>
      <c r="AC9" s="41">
        <f t="shared" ref="AC9:AC70" si="0">IF(AA9,AB9/AA9,0)</f>
        <v>0</v>
      </c>
      <c r="AD9" s="9">
        <v>0</v>
      </c>
      <c r="AE9" s="9"/>
      <c r="AF9" s="41">
        <f t="shared" ref="AF9:AF70" si="1">IF(AD9,AE9/AD9,0)</f>
        <v>0</v>
      </c>
      <c r="AG9" s="9">
        <v>0</v>
      </c>
      <c r="AH9" s="9"/>
      <c r="AI9" s="41">
        <f t="shared" ref="AI9:AI70" si="2">IF(AG9,AH9/AG9,0)</f>
        <v>0</v>
      </c>
      <c r="AJ9" s="9">
        <v>0</v>
      </c>
      <c r="AK9" s="9"/>
      <c r="AL9" s="41">
        <f t="shared" ref="AL9:AL70" si="3">IF(AJ9,AK9/AJ9,0)</f>
        <v>0</v>
      </c>
      <c r="AM9" s="9">
        <v>0</v>
      </c>
      <c r="AN9" s="9"/>
      <c r="AO9" s="41">
        <f t="shared" ref="AO9:AO70" si="4">IF(AM9,AN9/AM9,0)</f>
        <v>0</v>
      </c>
      <c r="AP9" s="9">
        <v>0.5</v>
      </c>
      <c r="AQ9" s="9"/>
      <c r="AR9" s="41">
        <f t="shared" ref="AR9:AR70" si="5">IF(AP9,AQ9/AP9,0)</f>
        <v>0</v>
      </c>
      <c r="AS9" s="9">
        <v>0.5</v>
      </c>
      <c r="AT9" s="9"/>
      <c r="AU9" s="41">
        <f t="shared" ref="AU9:AU70" si="6">IF(AS9,AT9/AS9,0)</f>
        <v>0</v>
      </c>
      <c r="AV9" s="9">
        <v>0.5</v>
      </c>
      <c r="AW9" s="9"/>
      <c r="AX9" s="41">
        <f t="shared" ref="AX9:AX70" si="7">IF(AV9,AW9/AV9,0)</f>
        <v>0</v>
      </c>
      <c r="AY9" s="9">
        <v>0.5</v>
      </c>
      <c r="AZ9" s="9"/>
      <c r="BA9" s="41">
        <f t="shared" ref="BA9:BA70" si="8">IF(AY9,AZ9/AY9,0)</f>
        <v>0</v>
      </c>
      <c r="BB9" s="9">
        <v>0.5</v>
      </c>
      <c r="BC9" s="9"/>
      <c r="BD9" s="41">
        <f t="shared" ref="BD9:BD70" si="9">IF(BB9,BC9/BB9,0)</f>
        <v>0</v>
      </c>
      <c r="BE9" s="9">
        <v>1</v>
      </c>
      <c r="BF9" s="9"/>
      <c r="BG9" s="41">
        <f t="shared" ref="BG9:BG70" si="10">IF(BE9,BF9/BE9,0)</f>
        <v>0</v>
      </c>
      <c r="BH9" s="84"/>
      <c r="BI9" s="84"/>
    </row>
    <row r="10" spans="1:62" ht="96.75" customHeight="1">
      <c r="A10" s="10">
        <f t="shared" ref="A10:P10" si="11">+A9</f>
        <v>1</v>
      </c>
      <c r="B10" s="10" t="str">
        <f t="shared" si="11"/>
        <v>Hacer un nuevo contrato social con igualdad de oportunidades para la inclusión social, productiva
y política</v>
      </c>
      <c r="C10" s="10">
        <f t="shared" si="11"/>
        <v>2</v>
      </c>
      <c r="D10" s="10" t="str">
        <f t="shared" si="11"/>
        <v>Mejores ingresos de los hogares y combatir la feminización de la pobreza</v>
      </c>
      <c r="E10" s="10">
        <f t="shared" si="11"/>
        <v>1</v>
      </c>
      <c r="F10" s="10" t="str">
        <f t="shared" si="11"/>
        <v>Subsidios y transferencias para la equidad</v>
      </c>
      <c r="G10" s="10">
        <f t="shared" si="11"/>
        <v>3</v>
      </c>
      <c r="H10" s="10" t="str">
        <f t="shared" si="11"/>
        <v>Entregar el 100% de los recursos previstos para Beneficios Económicos Periódicos (BEPS)</v>
      </c>
      <c r="I10" s="10">
        <f t="shared" si="11"/>
        <v>3</v>
      </c>
      <c r="J10" s="10" t="str">
        <f t="shared" si="11"/>
        <v>Porcentaje de Beneficios Económicos Periódicos (BEPS) entregados</v>
      </c>
      <c r="K10" s="10">
        <f t="shared" si="11"/>
        <v>0</v>
      </c>
      <c r="L10" s="54">
        <f t="shared" si="11"/>
        <v>7885</v>
      </c>
      <c r="M10" s="55">
        <f t="shared" si="11"/>
        <v>2020110010217</v>
      </c>
      <c r="N10" s="54" t="str">
        <f t="shared" si="11"/>
        <v>Aportes para los creadores y gestores culturales de Bogotá</v>
      </c>
      <c r="O10" s="54">
        <f t="shared" si="11"/>
        <v>1</v>
      </c>
      <c r="P10" s="54" t="str">
        <f t="shared" si="11"/>
        <v>Entregar el 100% de los recursos previstos para Beneficios Económico Periódicos (BEPS)</v>
      </c>
      <c r="Q10" s="54" t="s">
        <v>59</v>
      </c>
      <c r="R10" s="56">
        <f t="shared" ref="R10:W10" si="12">+R9</f>
        <v>1</v>
      </c>
      <c r="S10" s="56">
        <f t="shared" si="12"/>
        <v>1</v>
      </c>
      <c r="T10" s="56">
        <f t="shared" si="12"/>
        <v>1</v>
      </c>
      <c r="U10" s="56">
        <f t="shared" si="12"/>
        <v>1</v>
      </c>
      <c r="V10" s="56">
        <f t="shared" si="12"/>
        <v>1</v>
      </c>
      <c r="W10" s="56">
        <f t="shared" si="12"/>
        <v>1</v>
      </c>
      <c r="X10" s="11">
        <f>X9</f>
        <v>0</v>
      </c>
      <c r="Y10" s="11">
        <f t="shared" ref="Y10:BI10" si="13">Y9</f>
        <v>0</v>
      </c>
      <c r="Z10" s="40">
        <f t="shared" si="13"/>
        <v>0</v>
      </c>
      <c r="AA10" s="11">
        <f t="shared" si="13"/>
        <v>0</v>
      </c>
      <c r="AB10" s="11">
        <f t="shared" si="13"/>
        <v>0</v>
      </c>
      <c r="AC10" s="40">
        <f t="shared" si="13"/>
        <v>0</v>
      </c>
      <c r="AD10" s="11">
        <f t="shared" si="13"/>
        <v>0</v>
      </c>
      <c r="AE10" s="11">
        <f t="shared" si="13"/>
        <v>0</v>
      </c>
      <c r="AF10" s="40">
        <f t="shared" si="13"/>
        <v>0</v>
      </c>
      <c r="AG10" s="11">
        <f t="shared" si="13"/>
        <v>0</v>
      </c>
      <c r="AH10" s="11">
        <f t="shared" si="13"/>
        <v>0</v>
      </c>
      <c r="AI10" s="40">
        <f t="shared" si="13"/>
        <v>0</v>
      </c>
      <c r="AJ10" s="11">
        <f t="shared" si="13"/>
        <v>0</v>
      </c>
      <c r="AK10" s="11">
        <f t="shared" si="13"/>
        <v>0</v>
      </c>
      <c r="AL10" s="40">
        <f t="shared" si="13"/>
        <v>0</v>
      </c>
      <c r="AM10" s="11">
        <f t="shared" si="13"/>
        <v>0</v>
      </c>
      <c r="AN10" s="11">
        <f t="shared" si="13"/>
        <v>0</v>
      </c>
      <c r="AO10" s="40">
        <f t="shared" si="13"/>
        <v>0</v>
      </c>
      <c r="AP10" s="11">
        <f t="shared" si="13"/>
        <v>0.5</v>
      </c>
      <c r="AQ10" s="11">
        <f t="shared" si="13"/>
        <v>0</v>
      </c>
      <c r="AR10" s="40">
        <f t="shared" si="13"/>
        <v>0</v>
      </c>
      <c r="AS10" s="11">
        <f t="shared" si="13"/>
        <v>0.5</v>
      </c>
      <c r="AT10" s="11">
        <f t="shared" si="13"/>
        <v>0</v>
      </c>
      <c r="AU10" s="40">
        <f t="shared" si="13"/>
        <v>0</v>
      </c>
      <c r="AV10" s="11">
        <f t="shared" si="13"/>
        <v>0.5</v>
      </c>
      <c r="AW10" s="11">
        <f t="shared" si="13"/>
        <v>0</v>
      </c>
      <c r="AX10" s="40">
        <f t="shared" si="13"/>
        <v>0</v>
      </c>
      <c r="AY10" s="11">
        <f t="shared" si="13"/>
        <v>0.5</v>
      </c>
      <c r="AZ10" s="11">
        <f t="shared" si="13"/>
        <v>0</v>
      </c>
      <c r="BA10" s="40">
        <f t="shared" si="13"/>
        <v>0</v>
      </c>
      <c r="BB10" s="11">
        <f t="shared" si="13"/>
        <v>0.5</v>
      </c>
      <c r="BC10" s="11">
        <f t="shared" si="13"/>
        <v>0</v>
      </c>
      <c r="BD10" s="40">
        <f t="shared" si="13"/>
        <v>0</v>
      </c>
      <c r="BE10" s="11">
        <f t="shared" si="13"/>
        <v>1</v>
      </c>
      <c r="BF10" s="11">
        <f t="shared" si="13"/>
        <v>0</v>
      </c>
      <c r="BG10" s="40">
        <f t="shared" si="13"/>
        <v>0</v>
      </c>
      <c r="BH10" s="40">
        <f t="shared" si="13"/>
        <v>0</v>
      </c>
      <c r="BI10" s="40">
        <f t="shared" si="13"/>
        <v>0</v>
      </c>
      <c r="BJ10" s="12"/>
    </row>
    <row r="11" spans="1:62" ht="62.25" customHeight="1">
      <c r="A11" s="7">
        <v>1</v>
      </c>
      <c r="B11" s="8" t="s">
        <v>52</v>
      </c>
      <c r="C11" s="7">
        <v>1</v>
      </c>
      <c r="D11" s="8" t="s">
        <v>60</v>
      </c>
      <c r="E11" s="7">
        <v>15</v>
      </c>
      <c r="F11" s="8" t="s">
        <v>61</v>
      </c>
      <c r="G11" s="7">
        <v>101</v>
      </c>
      <c r="H11" s="8" t="s">
        <v>62</v>
      </c>
      <c r="I11" s="7">
        <v>109</v>
      </c>
      <c r="J11" s="8" t="s">
        <v>63</v>
      </c>
      <c r="K11" s="13">
        <v>0</v>
      </c>
      <c r="L11" s="46">
        <v>7880</v>
      </c>
      <c r="M11" s="51">
        <v>2020110010197</v>
      </c>
      <c r="N11" s="46" t="s">
        <v>64</v>
      </c>
      <c r="O11" s="46">
        <v>1</v>
      </c>
      <c r="P11" s="52" t="s">
        <v>65</v>
      </c>
      <c r="Q11" s="46" t="s">
        <v>59</v>
      </c>
      <c r="R11" s="51">
        <v>1</v>
      </c>
      <c r="S11" s="57">
        <v>1</v>
      </c>
      <c r="T11" s="57">
        <v>1</v>
      </c>
      <c r="U11" s="57">
        <v>1</v>
      </c>
      <c r="V11" s="57">
        <v>1</v>
      </c>
      <c r="W11" s="57">
        <v>1</v>
      </c>
      <c r="X11" s="7">
        <v>7.0000000000000007E-2</v>
      </c>
      <c r="Y11" s="7">
        <v>7.0000000000000007E-2</v>
      </c>
      <c r="Z11" s="41">
        <f t="shared" ref="Z11:Z70" si="14">IF(X11,Y11/X11,0)</f>
        <v>1</v>
      </c>
      <c r="AA11" s="16">
        <v>0.13</v>
      </c>
      <c r="AB11" s="7"/>
      <c r="AC11" s="41">
        <f t="shared" si="0"/>
        <v>0</v>
      </c>
      <c r="AD11" s="16">
        <v>0.21</v>
      </c>
      <c r="AE11" s="15"/>
      <c r="AF11" s="41">
        <f t="shared" si="1"/>
        <v>0</v>
      </c>
      <c r="AG11" s="16">
        <v>0.44</v>
      </c>
      <c r="AH11" s="15"/>
      <c r="AI11" s="41">
        <f t="shared" si="2"/>
        <v>0</v>
      </c>
      <c r="AJ11" s="16">
        <v>0.54</v>
      </c>
      <c r="AK11" s="7"/>
      <c r="AL11" s="41">
        <f t="shared" si="3"/>
        <v>0</v>
      </c>
      <c r="AM11" s="16">
        <v>0.62</v>
      </c>
      <c r="AN11" s="7"/>
      <c r="AO11" s="41">
        <f t="shared" si="4"/>
        <v>0</v>
      </c>
      <c r="AP11" s="7">
        <v>0.68</v>
      </c>
      <c r="AQ11" s="16"/>
      <c r="AR11" s="41">
        <f t="shared" si="5"/>
        <v>0</v>
      </c>
      <c r="AS11" s="7">
        <v>0.75</v>
      </c>
      <c r="AT11" s="7"/>
      <c r="AU11" s="41">
        <f t="shared" si="6"/>
        <v>0</v>
      </c>
      <c r="AV11" s="7">
        <v>0.82</v>
      </c>
      <c r="AW11" s="7"/>
      <c r="AX11" s="41">
        <f t="shared" si="7"/>
        <v>0</v>
      </c>
      <c r="AY11" s="7">
        <v>0.88</v>
      </c>
      <c r="AZ11" s="7"/>
      <c r="BA11" s="41">
        <f t="shared" si="8"/>
        <v>0</v>
      </c>
      <c r="BB11" s="7">
        <v>0.94</v>
      </c>
      <c r="BC11" s="7"/>
      <c r="BD11" s="41">
        <f t="shared" si="9"/>
        <v>0</v>
      </c>
      <c r="BE11" s="7">
        <v>1</v>
      </c>
      <c r="BF11" s="46"/>
      <c r="BG11" s="41">
        <f t="shared" si="10"/>
        <v>0</v>
      </c>
      <c r="BH11" s="84"/>
      <c r="BI11" s="84"/>
    </row>
    <row r="12" spans="1:62" ht="99" customHeight="1">
      <c r="A12" s="10">
        <f t="shared" ref="A12:J12" si="15">+A11</f>
        <v>1</v>
      </c>
      <c r="B12" s="10" t="str">
        <f t="shared" si="15"/>
        <v>Hacer un nuevo contrato social con igualdad de oportunidades para la inclusión social, productiva
y política</v>
      </c>
      <c r="C12" s="10">
        <f t="shared" si="15"/>
        <v>1</v>
      </c>
      <c r="D12" s="10" t="str">
        <f t="shared" si="15"/>
        <v>Oportunidades de educación, salud y cultura para mujeres, jóvenes, niños, niñas y adolescentes</v>
      </c>
      <c r="E12" s="10">
        <f t="shared" si="15"/>
        <v>15</v>
      </c>
      <c r="F12" s="10" t="str">
        <f t="shared" si="15"/>
        <v>Plan Distrital de Lectura, Escritura y oralidad: Leer para la vid</v>
      </c>
      <c r="G12" s="10">
        <f t="shared" si="15"/>
        <v>101</v>
      </c>
      <c r="H12" s="10" t="str">
        <f t="shared" si="15"/>
        <v>Creación de un (1) Sistema Distrital de bibliotecas y espacios no convencionales de lectura que fortalezca y articule bibliotecas públicas, escolares, comunitarias, universitarias, especializadas, y otros espacios de circulación del libro en la ciudad</v>
      </c>
      <c r="I12" s="10">
        <f t="shared" si="15"/>
        <v>109</v>
      </c>
      <c r="J12" s="10" t="str">
        <f t="shared" si="15"/>
        <v>Número de sistemas distritales de bibliotecas y espacios no convencionales creados</v>
      </c>
      <c r="K12" s="10">
        <v>0</v>
      </c>
      <c r="L12" s="54">
        <f t="shared" ref="L12:BI12" si="16">+L11</f>
        <v>7880</v>
      </c>
      <c r="M12" s="55">
        <f t="shared" si="16"/>
        <v>2020110010197</v>
      </c>
      <c r="N12" s="54" t="str">
        <f t="shared" si="16"/>
        <v>Fortalecimiento de la inclusión a la Cultura Escrita de todos los habitantes de Bogotá.</v>
      </c>
      <c r="O12" s="54">
        <f t="shared" si="16"/>
        <v>1</v>
      </c>
      <c r="P12" s="54" t="str">
        <f t="shared" si="16"/>
        <v>Creación de 1 sistema distrital de bibliotecas y espacios no convencionales de lectura que fortalezca y articules las bibliotecas públicas, escolares, comunitarias, universitarias, especialidaz, y otros espacios de circulación del libro en la ciudad</v>
      </c>
      <c r="Q12" s="54" t="str">
        <f t="shared" si="16"/>
        <v>CONSTANTE</v>
      </c>
      <c r="R12" s="55">
        <f t="shared" si="16"/>
        <v>1</v>
      </c>
      <c r="S12" s="58">
        <f t="shared" si="16"/>
        <v>1</v>
      </c>
      <c r="T12" s="58">
        <f t="shared" si="16"/>
        <v>1</v>
      </c>
      <c r="U12" s="58">
        <f t="shared" si="16"/>
        <v>1</v>
      </c>
      <c r="V12" s="58">
        <f t="shared" si="16"/>
        <v>1</v>
      </c>
      <c r="W12" s="58">
        <f t="shared" si="16"/>
        <v>1</v>
      </c>
      <c r="X12" s="10">
        <f t="shared" si="16"/>
        <v>7.0000000000000007E-2</v>
      </c>
      <c r="Y12" s="10">
        <f t="shared" si="16"/>
        <v>7.0000000000000007E-2</v>
      </c>
      <c r="Z12" s="40">
        <f t="shared" si="16"/>
        <v>1</v>
      </c>
      <c r="AA12" s="10">
        <f t="shared" si="16"/>
        <v>0.13</v>
      </c>
      <c r="AB12" s="10">
        <f t="shared" si="16"/>
        <v>0</v>
      </c>
      <c r="AC12" s="40">
        <f t="shared" si="16"/>
        <v>0</v>
      </c>
      <c r="AD12" s="10">
        <f t="shared" si="16"/>
        <v>0.21</v>
      </c>
      <c r="AE12" s="10">
        <f t="shared" si="16"/>
        <v>0</v>
      </c>
      <c r="AF12" s="40">
        <f t="shared" si="16"/>
        <v>0</v>
      </c>
      <c r="AG12" s="10">
        <f t="shared" si="16"/>
        <v>0.44</v>
      </c>
      <c r="AH12" s="10">
        <f t="shared" si="16"/>
        <v>0</v>
      </c>
      <c r="AI12" s="40">
        <f t="shared" si="16"/>
        <v>0</v>
      </c>
      <c r="AJ12" s="10">
        <f t="shared" si="16"/>
        <v>0.54</v>
      </c>
      <c r="AK12" s="10">
        <f t="shared" si="16"/>
        <v>0</v>
      </c>
      <c r="AL12" s="40">
        <f t="shared" si="16"/>
        <v>0</v>
      </c>
      <c r="AM12" s="10">
        <f t="shared" si="16"/>
        <v>0.62</v>
      </c>
      <c r="AN12" s="10">
        <f t="shared" si="16"/>
        <v>0</v>
      </c>
      <c r="AO12" s="40">
        <f t="shared" si="16"/>
        <v>0</v>
      </c>
      <c r="AP12" s="10">
        <f t="shared" si="16"/>
        <v>0.68</v>
      </c>
      <c r="AQ12" s="10">
        <f t="shared" si="16"/>
        <v>0</v>
      </c>
      <c r="AR12" s="40">
        <f t="shared" si="16"/>
        <v>0</v>
      </c>
      <c r="AS12" s="10">
        <f t="shared" si="16"/>
        <v>0.75</v>
      </c>
      <c r="AT12" s="10">
        <f t="shared" si="16"/>
        <v>0</v>
      </c>
      <c r="AU12" s="40">
        <f t="shared" si="16"/>
        <v>0</v>
      </c>
      <c r="AV12" s="10">
        <f t="shared" si="16"/>
        <v>0.82</v>
      </c>
      <c r="AW12" s="10">
        <f t="shared" si="16"/>
        <v>0</v>
      </c>
      <c r="AX12" s="40">
        <f t="shared" si="16"/>
        <v>0</v>
      </c>
      <c r="AY12" s="10">
        <f t="shared" si="16"/>
        <v>0.88</v>
      </c>
      <c r="AZ12" s="10">
        <f t="shared" si="16"/>
        <v>0</v>
      </c>
      <c r="BA12" s="40">
        <f t="shared" si="16"/>
        <v>0</v>
      </c>
      <c r="BB12" s="10">
        <f t="shared" si="16"/>
        <v>0.94</v>
      </c>
      <c r="BC12" s="10">
        <f t="shared" si="16"/>
        <v>0</v>
      </c>
      <c r="BD12" s="40">
        <f t="shared" si="16"/>
        <v>0</v>
      </c>
      <c r="BE12" s="10">
        <f t="shared" si="16"/>
        <v>1</v>
      </c>
      <c r="BF12" s="10">
        <f t="shared" si="16"/>
        <v>0</v>
      </c>
      <c r="BG12" s="40">
        <f t="shared" si="16"/>
        <v>0</v>
      </c>
      <c r="BH12" s="40">
        <f t="shared" si="16"/>
        <v>0</v>
      </c>
      <c r="BI12" s="40">
        <f t="shared" si="16"/>
        <v>0</v>
      </c>
      <c r="BJ12" s="12"/>
    </row>
    <row r="13" spans="1:62" ht="62.25" customHeight="1">
      <c r="A13" s="7">
        <v>1</v>
      </c>
      <c r="B13" s="8" t="s">
        <v>52</v>
      </c>
      <c r="C13" s="7">
        <v>1</v>
      </c>
      <c r="D13" s="8" t="s">
        <v>60</v>
      </c>
      <c r="E13" s="7">
        <v>15</v>
      </c>
      <c r="F13" s="8" t="s">
        <v>61</v>
      </c>
      <c r="G13" s="7">
        <v>102</v>
      </c>
      <c r="H13" s="8" t="s">
        <v>66</v>
      </c>
      <c r="I13" s="7">
        <v>110</v>
      </c>
      <c r="J13" s="8" t="s">
        <v>67</v>
      </c>
      <c r="K13" s="7">
        <v>0</v>
      </c>
      <c r="L13" s="46">
        <v>7880</v>
      </c>
      <c r="M13" s="51">
        <v>2020110010197</v>
      </c>
      <c r="N13" s="46" t="s">
        <v>64</v>
      </c>
      <c r="O13" s="46">
        <v>2</v>
      </c>
      <c r="P13" s="52" t="s">
        <v>66</v>
      </c>
      <c r="Q13" s="46" t="s">
        <v>68</v>
      </c>
      <c r="R13" s="51">
        <v>1</v>
      </c>
      <c r="S13" s="67">
        <v>0.1</v>
      </c>
      <c r="T13" s="67">
        <v>0.5</v>
      </c>
      <c r="U13" s="67">
        <v>0.9</v>
      </c>
      <c r="V13" s="67">
        <v>1</v>
      </c>
      <c r="W13" s="67">
        <v>1</v>
      </c>
      <c r="X13" s="7">
        <v>7.4999999999999997E-3</v>
      </c>
      <c r="Y13" s="7">
        <v>0</v>
      </c>
      <c r="Z13" s="41">
        <f t="shared" si="14"/>
        <v>0</v>
      </c>
      <c r="AA13" s="16">
        <v>1.0500000000000001E-2</v>
      </c>
      <c r="AB13" s="7"/>
      <c r="AC13" s="41">
        <f t="shared" si="0"/>
        <v>0</v>
      </c>
      <c r="AD13" s="16">
        <v>0.02</v>
      </c>
      <c r="AE13" s="15"/>
      <c r="AF13" s="41">
        <f t="shared" si="1"/>
        <v>0</v>
      </c>
      <c r="AG13" s="16">
        <v>0.05</v>
      </c>
      <c r="AH13" s="15"/>
      <c r="AI13" s="41">
        <f t="shared" si="2"/>
        <v>0</v>
      </c>
      <c r="AJ13" s="16">
        <v>0.08</v>
      </c>
      <c r="AK13" s="7"/>
      <c r="AL13" s="41">
        <f t="shared" si="3"/>
        <v>0</v>
      </c>
      <c r="AM13" s="16">
        <v>0.11</v>
      </c>
      <c r="AN13" s="7"/>
      <c r="AO13" s="41">
        <f t="shared" si="4"/>
        <v>0</v>
      </c>
      <c r="AP13" s="7">
        <v>0.19</v>
      </c>
      <c r="AQ13" s="16"/>
      <c r="AR13" s="41">
        <f t="shared" si="5"/>
        <v>0</v>
      </c>
      <c r="AS13" s="7">
        <v>0.24</v>
      </c>
      <c r="AT13" s="7"/>
      <c r="AU13" s="41">
        <f t="shared" si="6"/>
        <v>0</v>
      </c>
      <c r="AV13" s="7">
        <v>0.28999999999999998</v>
      </c>
      <c r="AW13" s="7"/>
      <c r="AX13" s="41">
        <f t="shared" si="7"/>
        <v>0</v>
      </c>
      <c r="AY13" s="7">
        <v>0.31</v>
      </c>
      <c r="AZ13" s="7"/>
      <c r="BA13" s="41">
        <f t="shared" si="8"/>
        <v>0</v>
      </c>
      <c r="BB13" s="7">
        <v>0.33</v>
      </c>
      <c r="BC13" s="7"/>
      <c r="BD13" s="41">
        <f t="shared" si="9"/>
        <v>0</v>
      </c>
      <c r="BE13" s="7">
        <v>0.4</v>
      </c>
      <c r="BF13" s="7"/>
      <c r="BG13" s="41">
        <f t="shared" si="10"/>
        <v>0</v>
      </c>
      <c r="BH13" s="84"/>
      <c r="BI13" s="84"/>
    </row>
    <row r="14" spans="1:62" ht="86.25" customHeight="1">
      <c r="A14" s="10">
        <f t="shared" ref="A14:BI14" si="17">+A13</f>
        <v>1</v>
      </c>
      <c r="B14" s="10" t="str">
        <f t="shared" si="17"/>
        <v>Hacer un nuevo contrato social con igualdad de oportunidades para la inclusión social, productiva
y política</v>
      </c>
      <c r="C14" s="10">
        <f t="shared" si="17"/>
        <v>1</v>
      </c>
      <c r="D14" s="10" t="str">
        <f t="shared" si="17"/>
        <v>Oportunidades de educación, salud y cultura para mujeres, jóvenes, niños, niñas y adolescentes</v>
      </c>
      <c r="E14" s="10">
        <f t="shared" si="17"/>
        <v>15</v>
      </c>
      <c r="F14" s="10" t="str">
        <f t="shared" si="17"/>
        <v>Plan Distrital de Lectura, Escritura y oralidad: Leer para la vid</v>
      </c>
      <c r="G14" s="10">
        <f t="shared" si="17"/>
        <v>102</v>
      </c>
      <c r="H14" s="10" t="str">
        <f t="shared" si="17"/>
        <v>Formular 1 política distrital de lectura, escritura y bibliotecas y otros espacios de circulación del libro</v>
      </c>
      <c r="I14" s="10">
        <f t="shared" si="17"/>
        <v>110</v>
      </c>
      <c r="J14" s="10" t="str">
        <f t="shared" si="17"/>
        <v>Número de políticas de lectura, escritura y bibliotecas formuladas</v>
      </c>
      <c r="K14" s="10">
        <f t="shared" si="17"/>
        <v>0</v>
      </c>
      <c r="L14" s="54">
        <f t="shared" si="17"/>
        <v>7880</v>
      </c>
      <c r="M14" s="55">
        <f t="shared" si="17"/>
        <v>2020110010197</v>
      </c>
      <c r="N14" s="54" t="str">
        <f t="shared" si="17"/>
        <v>Fortalecimiento de la inclusión a la Cultura Escrita de todos los habitantes de Bogotá.</v>
      </c>
      <c r="O14" s="54">
        <f t="shared" si="17"/>
        <v>2</v>
      </c>
      <c r="P14" s="54" t="str">
        <f t="shared" si="17"/>
        <v>Formular 1 política distrital de lectura, escritura y bibliotecas y otros espacios de circulación del libro</v>
      </c>
      <c r="Q14" s="54" t="str">
        <f t="shared" si="17"/>
        <v>CRECIENTE</v>
      </c>
      <c r="R14" s="55">
        <f t="shared" si="17"/>
        <v>1</v>
      </c>
      <c r="S14" s="68">
        <f t="shared" si="17"/>
        <v>0.1</v>
      </c>
      <c r="T14" s="68">
        <f t="shared" si="17"/>
        <v>0.5</v>
      </c>
      <c r="U14" s="68">
        <f t="shared" si="17"/>
        <v>0.9</v>
      </c>
      <c r="V14" s="68">
        <f t="shared" si="17"/>
        <v>1</v>
      </c>
      <c r="W14" s="68">
        <f t="shared" si="17"/>
        <v>1</v>
      </c>
      <c r="X14" s="10">
        <v>7.4999999999999997E-3</v>
      </c>
      <c r="Y14" s="10">
        <f t="shared" si="17"/>
        <v>0</v>
      </c>
      <c r="Z14" s="40">
        <f t="shared" si="14"/>
        <v>0</v>
      </c>
      <c r="AA14" s="19">
        <v>0.01</v>
      </c>
      <c r="AB14" s="10">
        <f t="shared" si="17"/>
        <v>0</v>
      </c>
      <c r="AC14" s="40">
        <f t="shared" si="0"/>
        <v>0</v>
      </c>
      <c r="AD14" s="19">
        <v>0.02</v>
      </c>
      <c r="AE14" s="17">
        <f t="shared" si="17"/>
        <v>0</v>
      </c>
      <c r="AF14" s="40">
        <f t="shared" si="1"/>
        <v>0</v>
      </c>
      <c r="AG14" s="19">
        <v>0.05</v>
      </c>
      <c r="AH14" s="17">
        <f t="shared" si="17"/>
        <v>0</v>
      </c>
      <c r="AI14" s="40">
        <f t="shared" si="2"/>
        <v>0</v>
      </c>
      <c r="AJ14" s="19">
        <v>0.08</v>
      </c>
      <c r="AK14" s="10">
        <f t="shared" si="17"/>
        <v>0</v>
      </c>
      <c r="AL14" s="40">
        <f t="shared" si="3"/>
        <v>0</v>
      </c>
      <c r="AM14" s="19">
        <v>0.11</v>
      </c>
      <c r="AN14" s="10">
        <f t="shared" si="17"/>
        <v>0</v>
      </c>
      <c r="AO14" s="40">
        <f t="shared" si="4"/>
        <v>0</v>
      </c>
      <c r="AP14" s="10">
        <v>0.19</v>
      </c>
      <c r="AQ14" s="19">
        <f t="shared" si="17"/>
        <v>0</v>
      </c>
      <c r="AR14" s="40">
        <f t="shared" si="5"/>
        <v>0</v>
      </c>
      <c r="AS14" s="10">
        <v>0.24</v>
      </c>
      <c r="AT14" s="10">
        <f t="shared" si="17"/>
        <v>0</v>
      </c>
      <c r="AU14" s="40">
        <f t="shared" si="6"/>
        <v>0</v>
      </c>
      <c r="AV14" s="10">
        <v>0.28999999999999998</v>
      </c>
      <c r="AW14" s="10">
        <f t="shared" si="17"/>
        <v>0</v>
      </c>
      <c r="AX14" s="40">
        <f t="shared" si="7"/>
        <v>0</v>
      </c>
      <c r="AY14" s="10">
        <v>0.31</v>
      </c>
      <c r="AZ14" s="10">
        <f t="shared" si="17"/>
        <v>0</v>
      </c>
      <c r="BA14" s="40">
        <f t="shared" si="8"/>
        <v>0</v>
      </c>
      <c r="BB14" s="10">
        <v>0.33</v>
      </c>
      <c r="BC14" s="10">
        <f t="shared" si="17"/>
        <v>0</v>
      </c>
      <c r="BD14" s="40">
        <f t="shared" si="9"/>
        <v>0</v>
      </c>
      <c r="BE14" s="10">
        <v>0.4</v>
      </c>
      <c r="BF14" s="10">
        <f t="shared" si="17"/>
        <v>0</v>
      </c>
      <c r="BG14" s="40">
        <f t="shared" si="10"/>
        <v>0</v>
      </c>
      <c r="BH14" s="40">
        <f t="shared" si="17"/>
        <v>0</v>
      </c>
      <c r="BI14" s="40">
        <f t="shared" si="17"/>
        <v>0</v>
      </c>
      <c r="BJ14" s="12"/>
    </row>
    <row r="15" spans="1:62" ht="75.75" customHeight="1">
      <c r="A15" s="7">
        <v>1</v>
      </c>
      <c r="B15" s="8" t="s">
        <v>52</v>
      </c>
      <c r="C15" s="7">
        <v>1</v>
      </c>
      <c r="D15" s="8" t="s">
        <v>60</v>
      </c>
      <c r="E15" s="7">
        <v>15</v>
      </c>
      <c r="F15" s="8" t="s">
        <v>61</v>
      </c>
      <c r="G15" s="7">
        <v>103</v>
      </c>
      <c r="H15" s="8" t="s">
        <v>69</v>
      </c>
      <c r="I15" s="7">
        <v>111</v>
      </c>
      <c r="J15" s="8" t="s">
        <v>70</v>
      </c>
      <c r="K15" s="7">
        <v>8</v>
      </c>
      <c r="L15" s="46">
        <v>7880</v>
      </c>
      <c r="M15" s="51">
        <v>2020110010197</v>
      </c>
      <c r="N15" s="46" t="s">
        <v>64</v>
      </c>
      <c r="O15" s="46">
        <v>3</v>
      </c>
      <c r="P15" s="52" t="s">
        <v>71</v>
      </c>
      <c r="Q15" s="46" t="s">
        <v>72</v>
      </c>
      <c r="R15" s="51">
        <v>4</v>
      </c>
      <c r="S15" s="57">
        <v>0</v>
      </c>
      <c r="T15" s="57">
        <v>1</v>
      </c>
      <c r="U15" s="57">
        <v>1</v>
      </c>
      <c r="V15" s="57">
        <v>1</v>
      </c>
      <c r="W15" s="57">
        <v>1</v>
      </c>
      <c r="X15" s="7">
        <v>0</v>
      </c>
      <c r="Y15" s="7">
        <v>0</v>
      </c>
      <c r="Z15" s="41">
        <f t="shared" si="14"/>
        <v>0</v>
      </c>
      <c r="AA15" s="16">
        <v>0.04</v>
      </c>
      <c r="AB15" s="7"/>
      <c r="AC15" s="41">
        <f t="shared" si="0"/>
        <v>0</v>
      </c>
      <c r="AD15" s="16">
        <v>0.16</v>
      </c>
      <c r="AE15" s="15"/>
      <c r="AF15" s="41">
        <f t="shared" si="1"/>
        <v>0</v>
      </c>
      <c r="AG15" s="16">
        <v>0.43</v>
      </c>
      <c r="AH15" s="15"/>
      <c r="AI15" s="41">
        <f t="shared" si="2"/>
        <v>0</v>
      </c>
      <c r="AJ15" s="16">
        <v>0.52</v>
      </c>
      <c r="AK15" s="7"/>
      <c r="AL15" s="41">
        <f t="shared" si="3"/>
        <v>0</v>
      </c>
      <c r="AM15" s="16">
        <v>0.57999999999999996</v>
      </c>
      <c r="AN15" s="7"/>
      <c r="AO15" s="41">
        <f t="shared" si="4"/>
        <v>0</v>
      </c>
      <c r="AP15" s="7">
        <v>0.63</v>
      </c>
      <c r="AQ15" s="7"/>
      <c r="AR15" s="41">
        <f t="shared" si="5"/>
        <v>0</v>
      </c>
      <c r="AS15" s="7">
        <v>0.67</v>
      </c>
      <c r="AT15" s="7"/>
      <c r="AU15" s="41">
        <f t="shared" si="6"/>
        <v>0</v>
      </c>
      <c r="AV15" s="7">
        <v>0.77</v>
      </c>
      <c r="AW15" s="7"/>
      <c r="AX15" s="41">
        <f t="shared" si="7"/>
        <v>0</v>
      </c>
      <c r="AY15" s="7">
        <v>0.86</v>
      </c>
      <c r="AZ15" s="7"/>
      <c r="BA15" s="41">
        <f t="shared" si="8"/>
        <v>0</v>
      </c>
      <c r="BB15" s="7">
        <v>0.97</v>
      </c>
      <c r="BC15" s="7"/>
      <c r="BD15" s="41">
        <f t="shared" si="9"/>
        <v>0</v>
      </c>
      <c r="BE15" s="7">
        <v>1</v>
      </c>
      <c r="BF15" s="7"/>
      <c r="BG15" s="41">
        <f t="shared" si="10"/>
        <v>0</v>
      </c>
      <c r="BH15" s="41"/>
      <c r="BI15" s="41"/>
    </row>
    <row r="16" spans="1:62" ht="96" customHeight="1">
      <c r="A16" s="10">
        <f t="shared" ref="A16:BI16" si="18">+A15</f>
        <v>1</v>
      </c>
      <c r="B16" s="10" t="str">
        <f t="shared" si="18"/>
        <v>Hacer un nuevo contrato social con igualdad de oportunidades para la inclusión social, productiva
y política</v>
      </c>
      <c r="C16" s="10">
        <f t="shared" si="18"/>
        <v>1</v>
      </c>
      <c r="D16" s="10" t="str">
        <f t="shared" si="18"/>
        <v>Oportunidades de educación, salud y cultura para mujeres, jóvenes, niños, niñas y adolescentes</v>
      </c>
      <c r="E16" s="10">
        <f t="shared" si="18"/>
        <v>15</v>
      </c>
      <c r="F16" s="10" t="str">
        <f t="shared" si="18"/>
        <v>Plan Distrital de Lectura, Escritura y oralidad: Leer para la vid</v>
      </c>
      <c r="G16" s="10">
        <f t="shared" si="18"/>
        <v>103</v>
      </c>
      <c r="H16" s="10" t="str">
        <f t="shared" si="18"/>
        <v>Promover 16 espacios y/o eventos de valoración social del libro, la lectura y la literatura en la ciudad.</v>
      </c>
      <c r="I16" s="10">
        <f t="shared" si="18"/>
        <v>111</v>
      </c>
      <c r="J16" s="10" t="str">
        <f t="shared" si="18"/>
        <v>Número de espacios y/o eventos de valoración social del libro, la lectura y la escritura promovidos</v>
      </c>
      <c r="K16" s="10">
        <f t="shared" si="18"/>
        <v>8</v>
      </c>
      <c r="L16" s="54">
        <f t="shared" si="18"/>
        <v>7880</v>
      </c>
      <c r="M16" s="55">
        <f t="shared" si="18"/>
        <v>2020110010197</v>
      </c>
      <c r="N16" s="54" t="str">
        <f t="shared" si="18"/>
        <v>Fortalecimiento de la inclusión a la Cultura Escrita de todos los habitantes de Bogotá.</v>
      </c>
      <c r="O16" s="54">
        <f t="shared" si="18"/>
        <v>3</v>
      </c>
      <c r="P16" s="54" t="str">
        <f t="shared" si="18"/>
        <v>Promover 4 espacios y/o eventos de valoración social del libro, la lectura y la literatura en la ciudad.</v>
      </c>
      <c r="Q16" s="54" t="str">
        <f t="shared" si="18"/>
        <v>SUMA</v>
      </c>
      <c r="R16" s="55">
        <f t="shared" si="18"/>
        <v>4</v>
      </c>
      <c r="S16" s="58">
        <f t="shared" si="18"/>
        <v>0</v>
      </c>
      <c r="T16" s="58">
        <f t="shared" si="18"/>
        <v>1</v>
      </c>
      <c r="U16" s="58">
        <f t="shared" si="18"/>
        <v>1</v>
      </c>
      <c r="V16" s="58">
        <f t="shared" si="18"/>
        <v>1</v>
      </c>
      <c r="W16" s="58">
        <f t="shared" si="18"/>
        <v>1</v>
      </c>
      <c r="X16" s="10">
        <f t="shared" si="18"/>
        <v>0</v>
      </c>
      <c r="Y16" s="10">
        <f t="shared" si="18"/>
        <v>0</v>
      </c>
      <c r="Z16" s="40">
        <f t="shared" si="18"/>
        <v>0</v>
      </c>
      <c r="AA16" s="10">
        <f t="shared" si="18"/>
        <v>0.04</v>
      </c>
      <c r="AB16" s="10">
        <f t="shared" si="18"/>
        <v>0</v>
      </c>
      <c r="AC16" s="40">
        <f t="shared" si="18"/>
        <v>0</v>
      </c>
      <c r="AD16" s="10">
        <f t="shared" si="18"/>
        <v>0.16</v>
      </c>
      <c r="AE16" s="10">
        <f t="shared" si="18"/>
        <v>0</v>
      </c>
      <c r="AF16" s="40">
        <f t="shared" si="18"/>
        <v>0</v>
      </c>
      <c r="AG16" s="10">
        <f t="shared" si="18"/>
        <v>0.43</v>
      </c>
      <c r="AH16" s="10">
        <f t="shared" si="18"/>
        <v>0</v>
      </c>
      <c r="AI16" s="40">
        <f t="shared" si="18"/>
        <v>0</v>
      </c>
      <c r="AJ16" s="10">
        <f t="shared" si="18"/>
        <v>0.52</v>
      </c>
      <c r="AK16" s="10">
        <f t="shared" si="18"/>
        <v>0</v>
      </c>
      <c r="AL16" s="40">
        <f t="shared" si="18"/>
        <v>0</v>
      </c>
      <c r="AM16" s="10">
        <f t="shared" si="18"/>
        <v>0.57999999999999996</v>
      </c>
      <c r="AN16" s="10">
        <f t="shared" si="18"/>
        <v>0</v>
      </c>
      <c r="AO16" s="40">
        <f t="shared" si="18"/>
        <v>0</v>
      </c>
      <c r="AP16" s="10">
        <f t="shared" si="18"/>
        <v>0.63</v>
      </c>
      <c r="AQ16" s="10">
        <f t="shared" si="18"/>
        <v>0</v>
      </c>
      <c r="AR16" s="40">
        <f t="shared" si="18"/>
        <v>0</v>
      </c>
      <c r="AS16" s="10">
        <f t="shared" si="18"/>
        <v>0.67</v>
      </c>
      <c r="AT16" s="10">
        <f t="shared" si="18"/>
        <v>0</v>
      </c>
      <c r="AU16" s="40">
        <f t="shared" si="18"/>
        <v>0</v>
      </c>
      <c r="AV16" s="10">
        <f t="shared" si="18"/>
        <v>0.77</v>
      </c>
      <c r="AW16" s="10">
        <f t="shared" si="18"/>
        <v>0</v>
      </c>
      <c r="AX16" s="40">
        <f t="shared" si="18"/>
        <v>0</v>
      </c>
      <c r="AY16" s="10">
        <f t="shared" si="18"/>
        <v>0.86</v>
      </c>
      <c r="AZ16" s="10">
        <f t="shared" si="18"/>
        <v>0</v>
      </c>
      <c r="BA16" s="40">
        <f t="shared" si="18"/>
        <v>0</v>
      </c>
      <c r="BB16" s="10">
        <f t="shared" si="18"/>
        <v>0.97</v>
      </c>
      <c r="BC16" s="10">
        <f t="shared" si="18"/>
        <v>0</v>
      </c>
      <c r="BD16" s="40">
        <f t="shared" si="18"/>
        <v>0</v>
      </c>
      <c r="BE16" s="10">
        <f t="shared" si="18"/>
        <v>1</v>
      </c>
      <c r="BF16" s="10">
        <f t="shared" si="18"/>
        <v>0</v>
      </c>
      <c r="BG16" s="40">
        <f t="shared" si="18"/>
        <v>0</v>
      </c>
      <c r="BH16" s="40">
        <f t="shared" si="18"/>
        <v>0</v>
      </c>
      <c r="BI16" s="40">
        <f t="shared" si="18"/>
        <v>0</v>
      </c>
      <c r="BJ16" s="12"/>
    </row>
    <row r="17" spans="1:62" s="82" customFormat="1" ht="78" customHeight="1">
      <c r="A17" s="7">
        <v>1</v>
      </c>
      <c r="B17" s="8" t="s">
        <v>52</v>
      </c>
      <c r="C17" s="7">
        <v>3</v>
      </c>
      <c r="D17" s="8" t="s">
        <v>73</v>
      </c>
      <c r="E17" s="7">
        <v>20</v>
      </c>
      <c r="F17" s="8" t="s">
        <v>74</v>
      </c>
      <c r="G17" s="7">
        <v>136</v>
      </c>
      <c r="H17" s="8" t="s">
        <v>75</v>
      </c>
      <c r="I17" s="7">
        <v>148</v>
      </c>
      <c r="J17" s="8" t="s">
        <v>76</v>
      </c>
      <c r="K17" s="13">
        <v>0</v>
      </c>
      <c r="L17" s="46">
        <v>7884</v>
      </c>
      <c r="M17" s="51">
        <v>2020110010214</v>
      </c>
      <c r="N17" s="46" t="s">
        <v>77</v>
      </c>
      <c r="O17" s="46">
        <v>1</v>
      </c>
      <c r="P17" s="52" t="s">
        <v>78</v>
      </c>
      <c r="Q17" s="46" t="s">
        <v>72</v>
      </c>
      <c r="R17" s="51">
        <v>4500</v>
      </c>
      <c r="S17" s="57">
        <v>360</v>
      </c>
      <c r="T17" s="57">
        <v>720</v>
      </c>
      <c r="U17" s="57">
        <v>1080</v>
      </c>
      <c r="V17" s="57">
        <v>1440</v>
      </c>
      <c r="W17" s="57">
        <v>900</v>
      </c>
      <c r="X17" s="85">
        <v>60</v>
      </c>
      <c r="Y17" s="85">
        <v>76</v>
      </c>
      <c r="Z17" s="41">
        <f t="shared" ref="Z17:Z19" si="19">IF(X17,Y17/X17,0)</f>
        <v>1.2666666666666666</v>
      </c>
      <c r="AA17" s="85">
        <v>120</v>
      </c>
      <c r="AB17" s="85"/>
      <c r="AC17" s="41">
        <f t="shared" ref="AC17:AC19" si="20">IF(AA17,AB17/AA17,0)</f>
        <v>0</v>
      </c>
      <c r="AD17" s="16">
        <v>180</v>
      </c>
      <c r="AE17" s="16"/>
      <c r="AF17" s="41">
        <f t="shared" ref="AF17:AF19" si="21">IF(AD17,AE17/AD17,0)</f>
        <v>0</v>
      </c>
      <c r="AG17" s="16">
        <v>240</v>
      </c>
      <c r="AH17" s="16"/>
      <c r="AI17" s="41">
        <f t="shared" ref="AI17:AI19" si="22">IF(AG17,AH17/AG17,0)</f>
        <v>0</v>
      </c>
      <c r="AJ17" s="16">
        <v>300</v>
      </c>
      <c r="AK17" s="16"/>
      <c r="AL17" s="41">
        <f t="shared" ref="AL17:AL19" si="23">IF(AJ17,AK17/AJ17,0)</f>
        <v>0</v>
      </c>
      <c r="AM17" s="16">
        <v>360</v>
      </c>
      <c r="AN17" s="16"/>
      <c r="AO17" s="41">
        <f t="shared" ref="AO17:AO19" si="24">IF(AM17,AN17/AM17,0)</f>
        <v>0</v>
      </c>
      <c r="AP17" s="16">
        <v>420</v>
      </c>
      <c r="AQ17" s="16"/>
      <c r="AR17" s="41">
        <f t="shared" ref="AR17:AR19" si="25">IF(AP17,AQ17/AP17,0)</f>
        <v>0</v>
      </c>
      <c r="AS17" s="16">
        <v>480</v>
      </c>
      <c r="AT17" s="16"/>
      <c r="AU17" s="41">
        <f t="shared" ref="AU17:AU19" si="26">IF(AS17,AT17/AS17,0)</f>
        <v>0</v>
      </c>
      <c r="AV17" s="16">
        <v>540</v>
      </c>
      <c r="AW17" s="16"/>
      <c r="AX17" s="41">
        <f t="shared" ref="AX17:AX19" si="27">IF(AV17,AW17/AV17,0)</f>
        <v>0</v>
      </c>
      <c r="AY17" s="16">
        <v>600</v>
      </c>
      <c r="AZ17" s="16"/>
      <c r="BA17" s="41">
        <f t="shared" ref="BA17:BA19" si="28">IF(AY17,AZ17/AY17,0)</f>
        <v>0</v>
      </c>
      <c r="BB17" s="16">
        <v>660</v>
      </c>
      <c r="BC17" s="16"/>
      <c r="BD17" s="41">
        <f t="shared" ref="BD17:BD19" si="29">IF(BB17,BC17/BB17,0)</f>
        <v>0</v>
      </c>
      <c r="BE17" s="16">
        <v>720</v>
      </c>
      <c r="BF17" s="16"/>
      <c r="BG17" s="41">
        <f t="shared" ref="BG17:BG19" si="30">IF(BE17,BF17/BE17,0)</f>
        <v>0</v>
      </c>
      <c r="BH17" s="84"/>
      <c r="BI17" s="90"/>
    </row>
    <row r="18" spans="1:62" s="82" customFormat="1" ht="72.75" customHeight="1">
      <c r="A18" s="20">
        <v>1</v>
      </c>
      <c r="B18" s="21" t="s">
        <v>52</v>
      </c>
      <c r="C18" s="20">
        <v>3</v>
      </c>
      <c r="D18" s="21" t="s">
        <v>73</v>
      </c>
      <c r="E18" s="20">
        <v>20</v>
      </c>
      <c r="F18" s="21" t="s">
        <v>74</v>
      </c>
      <c r="G18" s="20">
        <v>136</v>
      </c>
      <c r="H18" s="21" t="s">
        <v>75</v>
      </c>
      <c r="I18" s="20">
        <v>148</v>
      </c>
      <c r="J18" s="21" t="s">
        <v>76</v>
      </c>
      <c r="K18" s="22">
        <v>0</v>
      </c>
      <c r="L18" s="39">
        <v>7884</v>
      </c>
      <c r="M18" s="60">
        <v>2020110010214</v>
      </c>
      <c r="N18" s="39" t="s">
        <v>77</v>
      </c>
      <c r="O18" s="39">
        <v>2</v>
      </c>
      <c r="P18" s="61" t="s">
        <v>79</v>
      </c>
      <c r="Q18" s="39" t="s">
        <v>72</v>
      </c>
      <c r="R18" s="60">
        <v>215</v>
      </c>
      <c r="S18" s="62">
        <v>34</v>
      </c>
      <c r="T18" s="62">
        <v>46</v>
      </c>
      <c r="U18" s="62">
        <v>45</v>
      </c>
      <c r="V18" s="62">
        <v>45</v>
      </c>
      <c r="W18" s="62">
        <v>45</v>
      </c>
      <c r="X18" s="28">
        <v>0</v>
      </c>
      <c r="Y18" s="28">
        <v>0</v>
      </c>
      <c r="Z18" s="42">
        <f t="shared" si="19"/>
        <v>0</v>
      </c>
      <c r="AA18" s="28">
        <v>0</v>
      </c>
      <c r="AB18" s="28"/>
      <c r="AC18" s="42">
        <f t="shared" si="20"/>
        <v>0</v>
      </c>
      <c r="AD18" s="28">
        <v>0</v>
      </c>
      <c r="AE18" s="28"/>
      <c r="AF18" s="42">
        <f t="shared" si="21"/>
        <v>0</v>
      </c>
      <c r="AG18" s="28">
        <v>0</v>
      </c>
      <c r="AH18" s="28"/>
      <c r="AI18" s="42">
        <f t="shared" si="22"/>
        <v>0</v>
      </c>
      <c r="AJ18" s="28">
        <v>0</v>
      </c>
      <c r="AK18" s="28"/>
      <c r="AL18" s="42">
        <f t="shared" si="23"/>
        <v>0</v>
      </c>
      <c r="AM18" s="28">
        <v>0</v>
      </c>
      <c r="AN18" s="28"/>
      <c r="AO18" s="42">
        <f t="shared" si="24"/>
        <v>0</v>
      </c>
      <c r="AP18" s="28">
        <v>0</v>
      </c>
      <c r="AQ18" s="28"/>
      <c r="AR18" s="42">
        <f t="shared" si="25"/>
        <v>0</v>
      </c>
      <c r="AS18" s="28">
        <v>46</v>
      </c>
      <c r="AT18" s="28"/>
      <c r="AU18" s="42">
        <f t="shared" si="26"/>
        <v>0</v>
      </c>
      <c r="AV18" s="28">
        <v>46</v>
      </c>
      <c r="AW18" s="28"/>
      <c r="AX18" s="42">
        <f t="shared" si="27"/>
        <v>0</v>
      </c>
      <c r="AY18" s="28">
        <v>46</v>
      </c>
      <c r="AZ18" s="28"/>
      <c r="BA18" s="42">
        <f t="shared" si="28"/>
        <v>0</v>
      </c>
      <c r="BB18" s="28">
        <v>46</v>
      </c>
      <c r="BC18" s="28"/>
      <c r="BD18" s="42">
        <f t="shared" si="29"/>
        <v>0</v>
      </c>
      <c r="BE18" s="28">
        <v>46</v>
      </c>
      <c r="BF18" s="28"/>
      <c r="BG18" s="42">
        <f t="shared" si="30"/>
        <v>0</v>
      </c>
      <c r="BH18" s="42"/>
      <c r="BI18" s="101"/>
      <c r="BJ18" s="24"/>
    </row>
    <row r="19" spans="1:62" s="82" customFormat="1" ht="72" customHeight="1">
      <c r="A19" s="20">
        <v>1</v>
      </c>
      <c r="B19" s="21" t="s">
        <v>52</v>
      </c>
      <c r="C19" s="20">
        <v>3</v>
      </c>
      <c r="D19" s="21" t="s">
        <v>73</v>
      </c>
      <c r="E19" s="20">
        <v>20</v>
      </c>
      <c r="F19" s="21" t="s">
        <v>74</v>
      </c>
      <c r="G19" s="20">
        <v>136</v>
      </c>
      <c r="H19" s="21" t="s">
        <v>75</v>
      </c>
      <c r="I19" s="20">
        <v>148</v>
      </c>
      <c r="J19" s="21" t="s">
        <v>76</v>
      </c>
      <c r="K19" s="22">
        <v>0</v>
      </c>
      <c r="L19" s="39">
        <v>7884</v>
      </c>
      <c r="M19" s="60">
        <v>2020110010214</v>
      </c>
      <c r="N19" s="39" t="s">
        <v>77</v>
      </c>
      <c r="O19" s="39">
        <v>3</v>
      </c>
      <c r="P19" s="61" t="s">
        <v>80</v>
      </c>
      <c r="Q19" s="39" t="s">
        <v>72</v>
      </c>
      <c r="R19" s="60">
        <v>1</v>
      </c>
      <c r="S19" s="63">
        <v>0.12</v>
      </c>
      <c r="T19" s="63">
        <v>0.25</v>
      </c>
      <c r="U19" s="63">
        <v>0.25</v>
      </c>
      <c r="V19" s="63">
        <v>0.26</v>
      </c>
      <c r="W19" s="63">
        <v>0.12</v>
      </c>
      <c r="X19" s="28">
        <v>0.03</v>
      </c>
      <c r="Y19" s="28">
        <v>0.03</v>
      </c>
      <c r="Z19" s="42">
        <f t="shared" si="19"/>
        <v>1</v>
      </c>
      <c r="AA19" s="28">
        <v>0.05</v>
      </c>
      <c r="AB19" s="28"/>
      <c r="AC19" s="42">
        <f t="shared" si="20"/>
        <v>0</v>
      </c>
      <c r="AD19" s="28">
        <v>0.08</v>
      </c>
      <c r="AE19" s="28"/>
      <c r="AF19" s="42">
        <f t="shared" si="21"/>
        <v>0</v>
      </c>
      <c r="AG19" s="28">
        <v>0.1</v>
      </c>
      <c r="AH19" s="28"/>
      <c r="AI19" s="42">
        <f t="shared" si="22"/>
        <v>0</v>
      </c>
      <c r="AJ19" s="28">
        <v>0.13</v>
      </c>
      <c r="AK19" s="28"/>
      <c r="AL19" s="42">
        <f t="shared" si="23"/>
        <v>0</v>
      </c>
      <c r="AM19" s="28">
        <v>0.16</v>
      </c>
      <c r="AN19" s="28"/>
      <c r="AO19" s="42">
        <f t="shared" si="24"/>
        <v>0</v>
      </c>
      <c r="AP19" s="28">
        <v>0.16</v>
      </c>
      <c r="AQ19" s="28"/>
      <c r="AR19" s="42">
        <f t="shared" si="25"/>
        <v>0</v>
      </c>
      <c r="AS19" s="28">
        <v>0.2</v>
      </c>
      <c r="AT19" s="28"/>
      <c r="AU19" s="42">
        <f t="shared" si="26"/>
        <v>0</v>
      </c>
      <c r="AV19" s="28">
        <v>0.21</v>
      </c>
      <c r="AW19" s="28"/>
      <c r="AX19" s="42">
        <f t="shared" si="27"/>
        <v>0</v>
      </c>
      <c r="AY19" s="28">
        <v>0.21</v>
      </c>
      <c r="AZ19" s="28"/>
      <c r="BA19" s="42">
        <f t="shared" si="28"/>
        <v>0</v>
      </c>
      <c r="BB19" s="28">
        <v>0.23</v>
      </c>
      <c r="BC19" s="28"/>
      <c r="BD19" s="42">
        <f t="shared" si="29"/>
        <v>0</v>
      </c>
      <c r="BE19" s="28">
        <v>0.25</v>
      </c>
      <c r="BF19" s="28"/>
      <c r="BG19" s="42">
        <f t="shared" si="30"/>
        <v>0</v>
      </c>
      <c r="BH19" s="42"/>
      <c r="BI19" s="101"/>
      <c r="BJ19" s="24"/>
    </row>
    <row r="20" spans="1:62" s="82" customFormat="1" ht="99" customHeight="1">
      <c r="A20" s="10">
        <f t="shared" ref="A20:X20" si="31">+A17</f>
        <v>1</v>
      </c>
      <c r="B20" s="10" t="str">
        <f t="shared" si="31"/>
        <v>Hacer un nuevo contrato social con igualdad de oportunidades para la inclusión social, productiva
y política</v>
      </c>
      <c r="C20" s="10">
        <f t="shared" si="31"/>
        <v>3</v>
      </c>
      <c r="D20" s="10" t="str">
        <f t="shared" si="31"/>
        <v>Sistema Distrital de cuidado</v>
      </c>
      <c r="E20" s="10">
        <f t="shared" si="31"/>
        <v>20</v>
      </c>
      <c r="F20" s="10" t="str">
        <f t="shared" si="31"/>
        <v>Bogotá, referente en cultura, deporte, recreación y actividad física, con parques para el desarrollo
y la salud</v>
      </c>
      <c r="G20" s="10">
        <f t="shared" si="31"/>
        <v>136</v>
      </c>
      <c r="H20" s="10" t="str">
        <f t="shared" si="31"/>
        <v>Cualificación de 4.500 agentes del sector y demás talento humano en el marco de la estrategia de cualificación de mediadores culturales.</v>
      </c>
      <c r="I20" s="10">
        <f t="shared" si="31"/>
        <v>148</v>
      </c>
      <c r="J20" s="10" t="str">
        <f t="shared" si="31"/>
        <v>Número de personas cualificadas</v>
      </c>
      <c r="K20" s="25">
        <f t="shared" si="31"/>
        <v>0</v>
      </c>
      <c r="L20" s="54">
        <f t="shared" si="31"/>
        <v>7884</v>
      </c>
      <c r="M20" s="55">
        <f t="shared" si="31"/>
        <v>2020110010214</v>
      </c>
      <c r="N20" s="54" t="str">
        <f t="shared" si="31"/>
        <v>Formación y cualificación para agentes culturales y ciudadanía en Bogotá</v>
      </c>
      <c r="O20" s="54">
        <f t="shared" si="31"/>
        <v>1</v>
      </c>
      <c r="P20" s="54" t="str">
        <f t="shared" si="31"/>
        <v>Beneficiar 4.500 personas en procesos de educación informal del sector artístico y cultural</v>
      </c>
      <c r="Q20" s="54" t="str">
        <f t="shared" si="31"/>
        <v>SUMA</v>
      </c>
      <c r="R20" s="55">
        <f t="shared" si="31"/>
        <v>4500</v>
      </c>
      <c r="S20" s="58">
        <f t="shared" si="31"/>
        <v>360</v>
      </c>
      <c r="T20" s="58">
        <f t="shared" si="31"/>
        <v>720</v>
      </c>
      <c r="U20" s="58">
        <f t="shared" si="31"/>
        <v>1080</v>
      </c>
      <c r="V20" s="58">
        <f t="shared" si="31"/>
        <v>1440</v>
      </c>
      <c r="W20" s="58">
        <f t="shared" si="31"/>
        <v>900</v>
      </c>
      <c r="X20" s="10">
        <f t="shared" si="31"/>
        <v>60</v>
      </c>
      <c r="Y20" s="10">
        <f t="shared" ref="Y20:BI20" si="32">+Y17</f>
        <v>76</v>
      </c>
      <c r="Z20" s="40">
        <f t="shared" si="32"/>
        <v>1.2666666666666666</v>
      </c>
      <c r="AA20" s="10">
        <f t="shared" si="32"/>
        <v>120</v>
      </c>
      <c r="AB20" s="10">
        <f t="shared" si="32"/>
        <v>0</v>
      </c>
      <c r="AC20" s="40">
        <f t="shared" si="32"/>
        <v>0</v>
      </c>
      <c r="AD20" s="10">
        <f t="shared" si="32"/>
        <v>180</v>
      </c>
      <c r="AE20" s="10">
        <f t="shared" si="32"/>
        <v>0</v>
      </c>
      <c r="AF20" s="40">
        <f t="shared" si="32"/>
        <v>0</v>
      </c>
      <c r="AG20" s="10">
        <f t="shared" si="32"/>
        <v>240</v>
      </c>
      <c r="AH20" s="10">
        <f t="shared" si="32"/>
        <v>0</v>
      </c>
      <c r="AI20" s="40">
        <f t="shared" si="32"/>
        <v>0</v>
      </c>
      <c r="AJ20" s="10">
        <f t="shared" si="32"/>
        <v>300</v>
      </c>
      <c r="AK20" s="10">
        <f t="shared" si="32"/>
        <v>0</v>
      </c>
      <c r="AL20" s="40">
        <f t="shared" si="32"/>
        <v>0</v>
      </c>
      <c r="AM20" s="10">
        <f t="shared" si="32"/>
        <v>360</v>
      </c>
      <c r="AN20" s="10">
        <f t="shared" si="32"/>
        <v>0</v>
      </c>
      <c r="AO20" s="40">
        <f t="shared" si="32"/>
        <v>0</v>
      </c>
      <c r="AP20" s="10">
        <f t="shared" si="32"/>
        <v>420</v>
      </c>
      <c r="AQ20" s="10">
        <f t="shared" si="32"/>
        <v>0</v>
      </c>
      <c r="AR20" s="40">
        <f t="shared" si="32"/>
        <v>0</v>
      </c>
      <c r="AS20" s="10">
        <f t="shared" si="32"/>
        <v>480</v>
      </c>
      <c r="AT20" s="10">
        <f t="shared" si="32"/>
        <v>0</v>
      </c>
      <c r="AU20" s="40">
        <f t="shared" si="32"/>
        <v>0</v>
      </c>
      <c r="AV20" s="10">
        <f t="shared" si="32"/>
        <v>540</v>
      </c>
      <c r="AW20" s="10">
        <f t="shared" si="32"/>
        <v>0</v>
      </c>
      <c r="AX20" s="40">
        <f t="shared" si="32"/>
        <v>0</v>
      </c>
      <c r="AY20" s="10">
        <f t="shared" si="32"/>
        <v>600</v>
      </c>
      <c r="AZ20" s="10">
        <f t="shared" si="32"/>
        <v>0</v>
      </c>
      <c r="BA20" s="40">
        <f t="shared" si="32"/>
        <v>0</v>
      </c>
      <c r="BB20" s="10">
        <f t="shared" si="32"/>
        <v>660</v>
      </c>
      <c r="BC20" s="10">
        <f t="shared" si="32"/>
        <v>0</v>
      </c>
      <c r="BD20" s="40">
        <f t="shared" si="32"/>
        <v>0</v>
      </c>
      <c r="BE20" s="10">
        <f t="shared" si="32"/>
        <v>720</v>
      </c>
      <c r="BF20" s="10">
        <f t="shared" si="32"/>
        <v>0</v>
      </c>
      <c r="BG20" s="40">
        <f t="shared" si="32"/>
        <v>0</v>
      </c>
      <c r="BH20" s="40">
        <f t="shared" si="32"/>
        <v>0</v>
      </c>
      <c r="BI20" s="40">
        <f t="shared" si="32"/>
        <v>0</v>
      </c>
      <c r="BJ20" s="12"/>
    </row>
    <row r="21" spans="1:62" ht="78" customHeight="1">
      <c r="A21" s="7">
        <v>1</v>
      </c>
      <c r="B21" s="8" t="s">
        <v>52</v>
      </c>
      <c r="C21" s="7">
        <v>2</v>
      </c>
      <c r="D21" s="8" t="s">
        <v>53</v>
      </c>
      <c r="E21" s="7">
        <v>20</v>
      </c>
      <c r="F21" s="8" t="s">
        <v>74</v>
      </c>
      <c r="G21" s="7">
        <v>139</v>
      </c>
      <c r="H21" s="8" t="s">
        <v>81</v>
      </c>
      <c r="I21" s="7">
        <v>151</v>
      </c>
      <c r="J21" s="8" t="s">
        <v>82</v>
      </c>
      <c r="K21" s="7">
        <v>0</v>
      </c>
      <c r="L21" s="46">
        <v>7656</v>
      </c>
      <c r="M21" s="51">
        <v>2020110010040</v>
      </c>
      <c r="N21" s="46" t="s">
        <v>83</v>
      </c>
      <c r="O21" s="46">
        <v>1</v>
      </c>
      <c r="P21" s="52" t="s">
        <v>84</v>
      </c>
      <c r="Q21" s="46" t="s">
        <v>72</v>
      </c>
      <c r="R21" s="51">
        <v>1</v>
      </c>
      <c r="S21" s="67">
        <v>0.1</v>
      </c>
      <c r="T21" s="67">
        <v>0.2</v>
      </c>
      <c r="U21" s="67">
        <v>0.3</v>
      </c>
      <c r="V21" s="67">
        <v>0.2</v>
      </c>
      <c r="W21" s="67">
        <v>0.2</v>
      </c>
      <c r="X21" s="16">
        <v>0</v>
      </c>
      <c r="Y21" s="16">
        <v>0</v>
      </c>
      <c r="Z21" s="41">
        <f t="shared" si="14"/>
        <v>0</v>
      </c>
      <c r="AA21" s="16">
        <v>0</v>
      </c>
      <c r="AB21" s="41"/>
      <c r="AC21" s="41">
        <f t="shared" si="0"/>
        <v>0</v>
      </c>
      <c r="AD21" s="16">
        <v>0.02</v>
      </c>
      <c r="AE21" s="16"/>
      <c r="AF21" s="41">
        <f t="shared" si="1"/>
        <v>0</v>
      </c>
      <c r="AG21" s="16">
        <v>0.04</v>
      </c>
      <c r="AH21" s="16"/>
      <c r="AI21" s="41">
        <f t="shared" si="2"/>
        <v>0</v>
      </c>
      <c r="AJ21" s="16">
        <v>0.06</v>
      </c>
      <c r="AK21" s="16"/>
      <c r="AL21" s="41">
        <f t="shared" si="3"/>
        <v>0</v>
      </c>
      <c r="AM21" s="16">
        <v>0.08</v>
      </c>
      <c r="AN21" s="16"/>
      <c r="AO21" s="41">
        <f t="shared" si="4"/>
        <v>0</v>
      </c>
      <c r="AP21" s="16">
        <v>0.1</v>
      </c>
      <c r="AQ21" s="16"/>
      <c r="AR21" s="41">
        <f t="shared" si="5"/>
        <v>0</v>
      </c>
      <c r="AS21" s="16">
        <v>0.12</v>
      </c>
      <c r="AT21" s="16"/>
      <c r="AU21" s="41">
        <f t="shared" si="6"/>
        <v>0</v>
      </c>
      <c r="AV21" s="16">
        <v>0.14000000000000001</v>
      </c>
      <c r="AW21" s="16"/>
      <c r="AX21" s="41">
        <f t="shared" si="7"/>
        <v>0</v>
      </c>
      <c r="AY21" s="16">
        <v>0.16</v>
      </c>
      <c r="AZ21" s="16"/>
      <c r="BA21" s="41">
        <f t="shared" si="8"/>
        <v>0</v>
      </c>
      <c r="BB21" s="16">
        <v>0.18</v>
      </c>
      <c r="BC21" s="16"/>
      <c r="BD21" s="92">
        <f t="shared" si="9"/>
        <v>0</v>
      </c>
      <c r="BE21" s="16">
        <v>0.2</v>
      </c>
      <c r="BF21" s="16"/>
      <c r="BG21" s="41">
        <f t="shared" si="10"/>
        <v>0</v>
      </c>
      <c r="BH21" s="84"/>
      <c r="BI21" s="90"/>
    </row>
    <row r="22" spans="1:62" ht="71.25" customHeight="1">
      <c r="A22" s="20">
        <v>1</v>
      </c>
      <c r="B22" s="21" t="s">
        <v>52</v>
      </c>
      <c r="C22" s="20">
        <v>2</v>
      </c>
      <c r="D22" s="21" t="s">
        <v>53</v>
      </c>
      <c r="E22" s="20">
        <v>20</v>
      </c>
      <c r="F22" s="21" t="s">
        <v>74</v>
      </c>
      <c r="G22" s="20">
        <v>139</v>
      </c>
      <c r="H22" s="21" t="s">
        <v>81</v>
      </c>
      <c r="I22" s="20">
        <v>151</v>
      </c>
      <c r="J22" s="21" t="s">
        <v>82</v>
      </c>
      <c r="K22" s="20">
        <v>0</v>
      </c>
      <c r="L22" s="39">
        <v>7656</v>
      </c>
      <c r="M22" s="60">
        <v>2020110010040</v>
      </c>
      <c r="N22" s="39" t="s">
        <v>83</v>
      </c>
      <c r="O22" s="39">
        <v>2</v>
      </c>
      <c r="P22" s="61" t="s">
        <v>85</v>
      </c>
      <c r="Q22" s="39" t="s">
        <v>72</v>
      </c>
      <c r="R22" s="60">
        <v>1</v>
      </c>
      <c r="S22" s="63">
        <v>0.1</v>
      </c>
      <c r="T22" s="63">
        <v>0.2</v>
      </c>
      <c r="U22" s="63">
        <v>0.3</v>
      </c>
      <c r="V22" s="63">
        <v>0.2</v>
      </c>
      <c r="W22" s="63">
        <v>0.2</v>
      </c>
      <c r="X22" s="28">
        <v>0</v>
      </c>
      <c r="Y22" s="28">
        <v>0</v>
      </c>
      <c r="Z22" s="42">
        <f t="shared" si="14"/>
        <v>0</v>
      </c>
      <c r="AA22" s="28">
        <v>0</v>
      </c>
      <c r="AB22" s="42"/>
      <c r="AC22" s="42">
        <f t="shared" si="0"/>
        <v>0</v>
      </c>
      <c r="AD22" s="28">
        <v>0.02</v>
      </c>
      <c r="AE22" s="28"/>
      <c r="AF22" s="42">
        <f t="shared" si="1"/>
        <v>0</v>
      </c>
      <c r="AG22" s="28">
        <v>0.04</v>
      </c>
      <c r="AH22" s="28"/>
      <c r="AI22" s="42">
        <f t="shared" si="2"/>
        <v>0</v>
      </c>
      <c r="AJ22" s="28">
        <v>0.06</v>
      </c>
      <c r="AK22" s="28"/>
      <c r="AL22" s="42">
        <f t="shared" si="3"/>
        <v>0</v>
      </c>
      <c r="AM22" s="28">
        <v>0.08</v>
      </c>
      <c r="AN22" s="28"/>
      <c r="AO22" s="42">
        <f t="shared" si="4"/>
        <v>0</v>
      </c>
      <c r="AP22" s="28">
        <v>0.1</v>
      </c>
      <c r="AQ22" s="28"/>
      <c r="AR22" s="42">
        <f t="shared" si="5"/>
        <v>0</v>
      </c>
      <c r="AS22" s="28">
        <v>0.12</v>
      </c>
      <c r="AT22" s="28"/>
      <c r="AU22" s="42">
        <f t="shared" si="6"/>
        <v>0</v>
      </c>
      <c r="AV22" s="28">
        <v>0.14000000000000001</v>
      </c>
      <c r="AW22" s="28"/>
      <c r="AX22" s="42">
        <f t="shared" si="7"/>
        <v>0</v>
      </c>
      <c r="AY22" s="28">
        <v>0.16</v>
      </c>
      <c r="AZ22" s="28"/>
      <c r="BA22" s="42">
        <f t="shared" si="8"/>
        <v>0</v>
      </c>
      <c r="BB22" s="28">
        <v>0.18</v>
      </c>
      <c r="BC22" s="28"/>
      <c r="BD22" s="93">
        <f t="shared" si="9"/>
        <v>0</v>
      </c>
      <c r="BE22" s="28">
        <v>0.2</v>
      </c>
      <c r="BF22" s="28"/>
      <c r="BG22" s="42">
        <f t="shared" si="10"/>
        <v>0</v>
      </c>
      <c r="BH22" s="42"/>
      <c r="BI22" s="101"/>
      <c r="BJ22" s="24"/>
    </row>
    <row r="23" spans="1:62" ht="79.5" customHeight="1">
      <c r="A23" s="20">
        <v>1</v>
      </c>
      <c r="B23" s="21" t="s">
        <v>52</v>
      </c>
      <c r="C23" s="20">
        <v>2</v>
      </c>
      <c r="D23" s="21" t="s">
        <v>53</v>
      </c>
      <c r="E23" s="20">
        <v>20</v>
      </c>
      <c r="F23" s="21" t="s">
        <v>74</v>
      </c>
      <c r="G23" s="20">
        <v>139</v>
      </c>
      <c r="H23" s="21" t="s">
        <v>81</v>
      </c>
      <c r="I23" s="20">
        <v>151</v>
      </c>
      <c r="J23" s="21" t="s">
        <v>82</v>
      </c>
      <c r="K23" s="20">
        <v>0</v>
      </c>
      <c r="L23" s="39">
        <v>7656</v>
      </c>
      <c r="M23" s="60">
        <v>2020110010040</v>
      </c>
      <c r="N23" s="39" t="s">
        <v>83</v>
      </c>
      <c r="O23" s="39">
        <v>3</v>
      </c>
      <c r="P23" s="61" t="s">
        <v>86</v>
      </c>
      <c r="Q23" s="39" t="s">
        <v>72</v>
      </c>
      <c r="R23" s="60">
        <v>1</v>
      </c>
      <c r="S23" s="63">
        <v>0.1</v>
      </c>
      <c r="T23" s="63">
        <v>0.2</v>
      </c>
      <c r="U23" s="63">
        <v>0.4</v>
      </c>
      <c r="V23" s="63">
        <v>0.2</v>
      </c>
      <c r="W23" s="63">
        <v>0.1</v>
      </c>
      <c r="X23" s="28">
        <v>0</v>
      </c>
      <c r="Y23" s="28">
        <v>0</v>
      </c>
      <c r="Z23" s="42">
        <f t="shared" si="14"/>
        <v>0</v>
      </c>
      <c r="AA23" s="28">
        <v>0</v>
      </c>
      <c r="AB23" s="42"/>
      <c r="AC23" s="42">
        <f t="shared" si="0"/>
        <v>0</v>
      </c>
      <c r="AD23" s="28">
        <v>0</v>
      </c>
      <c r="AE23" s="28"/>
      <c r="AF23" s="42">
        <f t="shared" si="1"/>
        <v>0</v>
      </c>
      <c r="AG23" s="28">
        <v>0</v>
      </c>
      <c r="AH23" s="28"/>
      <c r="AI23" s="42">
        <f t="shared" si="2"/>
        <v>0</v>
      </c>
      <c r="AJ23" s="28">
        <v>0</v>
      </c>
      <c r="AK23" s="28"/>
      <c r="AL23" s="42">
        <f t="shared" si="3"/>
        <v>0</v>
      </c>
      <c r="AM23" s="28">
        <v>0.2</v>
      </c>
      <c r="AN23" s="28"/>
      <c r="AO23" s="42">
        <f t="shared" si="4"/>
        <v>0</v>
      </c>
      <c r="AP23" s="28">
        <v>0.2</v>
      </c>
      <c r="AQ23" s="28"/>
      <c r="AR23" s="45">
        <f t="shared" si="5"/>
        <v>0</v>
      </c>
      <c r="AS23" s="28">
        <v>0.2</v>
      </c>
      <c r="AT23" s="28"/>
      <c r="AU23" s="45">
        <f t="shared" si="6"/>
        <v>0</v>
      </c>
      <c r="AV23" s="28">
        <v>0.2</v>
      </c>
      <c r="AW23" s="28"/>
      <c r="AX23" s="45">
        <f t="shared" si="7"/>
        <v>0</v>
      </c>
      <c r="AY23" s="28">
        <v>0.2</v>
      </c>
      <c r="AZ23" s="28"/>
      <c r="BA23" s="45">
        <f t="shared" si="8"/>
        <v>0</v>
      </c>
      <c r="BB23" s="28">
        <v>0.2</v>
      </c>
      <c r="BC23" s="28"/>
      <c r="BD23" s="45">
        <f t="shared" si="9"/>
        <v>0</v>
      </c>
      <c r="BE23" s="28">
        <v>0.2</v>
      </c>
      <c r="BF23" s="28"/>
      <c r="BG23" s="45">
        <f t="shared" si="10"/>
        <v>0</v>
      </c>
      <c r="BH23" s="45"/>
      <c r="BI23" s="45">
        <f>+BH21</f>
        <v>0</v>
      </c>
      <c r="BJ23" s="24"/>
    </row>
    <row r="24" spans="1:62" ht="96.75" customHeight="1">
      <c r="A24" s="10">
        <f t="shared" ref="A24:BI24" si="33">+A21</f>
        <v>1</v>
      </c>
      <c r="B24" s="10" t="str">
        <f t="shared" si="33"/>
        <v>Hacer un nuevo contrato social con igualdad de oportunidades para la inclusión social, productiva
y política</v>
      </c>
      <c r="C24" s="10">
        <f t="shared" si="33"/>
        <v>2</v>
      </c>
      <c r="D24" s="10" t="str">
        <f t="shared" si="33"/>
        <v>Mejores ingresos de los hogares y combatir la feminización de la pobreza</v>
      </c>
      <c r="E24" s="10">
        <f t="shared" si="33"/>
        <v>20</v>
      </c>
      <c r="F24" s="10" t="str">
        <f t="shared" si="33"/>
        <v>Bogotá, referente en cultura, deporte, recreación y actividad física, con parques para el desarrollo
y la salud</v>
      </c>
      <c r="G24" s="10">
        <f t="shared" si="33"/>
        <v>139</v>
      </c>
      <c r="H24" s="10" t="str">
        <f t="shared" si="33"/>
        <v>Generar 1 estrategia de internacionalización que promueva el posicionamiento de Bogotá como referente en temas culturales y deportivos y que permita la movilización dinámica de recursos técnicos, humanos y financieros</v>
      </c>
      <c r="I24" s="10">
        <f t="shared" si="33"/>
        <v>151</v>
      </c>
      <c r="J24" s="10" t="str">
        <f t="shared" si="33"/>
        <v>Número de estrategias de internacionalización generadas</v>
      </c>
      <c r="K24" s="10">
        <f t="shared" si="33"/>
        <v>0</v>
      </c>
      <c r="L24" s="54">
        <f t="shared" si="33"/>
        <v>7656</v>
      </c>
      <c r="M24" s="55">
        <f t="shared" si="33"/>
        <v>2020110010040</v>
      </c>
      <c r="N24" s="54" t="str">
        <f t="shared" si="33"/>
        <v>Generación de una estrategia de internacionalización del Sector Cultura, Recreación y Deporte para la ciudad de Bogotá</v>
      </c>
      <c r="O24" s="54">
        <f t="shared" si="33"/>
        <v>1</v>
      </c>
      <c r="P24" s="107" t="str">
        <f>P21</f>
        <v>Elaborar 1 documento técnico sobre el relacionamiento internacional del sector para gestionar cooperación técnica y financiera al interior del sector.</v>
      </c>
      <c r="Q24" s="54" t="str">
        <f t="shared" si="33"/>
        <v>SUMA</v>
      </c>
      <c r="R24" s="55">
        <f t="shared" si="33"/>
        <v>1</v>
      </c>
      <c r="S24" s="59">
        <f t="shared" si="33"/>
        <v>0.1</v>
      </c>
      <c r="T24" s="59">
        <f t="shared" si="33"/>
        <v>0.2</v>
      </c>
      <c r="U24" s="59">
        <f t="shared" si="33"/>
        <v>0.3</v>
      </c>
      <c r="V24" s="59">
        <f t="shared" si="33"/>
        <v>0.2</v>
      </c>
      <c r="W24" s="59">
        <f t="shared" si="33"/>
        <v>0.2</v>
      </c>
      <c r="X24" s="10">
        <f t="shared" si="33"/>
        <v>0</v>
      </c>
      <c r="Y24" s="10">
        <f t="shared" si="33"/>
        <v>0</v>
      </c>
      <c r="Z24" s="40">
        <f t="shared" si="33"/>
        <v>0</v>
      </c>
      <c r="AA24" s="10">
        <f t="shared" si="33"/>
        <v>0</v>
      </c>
      <c r="AB24" s="10">
        <f t="shared" si="33"/>
        <v>0</v>
      </c>
      <c r="AC24" s="40">
        <f t="shared" si="33"/>
        <v>0</v>
      </c>
      <c r="AD24" s="10">
        <f t="shared" si="33"/>
        <v>0.02</v>
      </c>
      <c r="AE24" s="10">
        <f t="shared" si="33"/>
        <v>0</v>
      </c>
      <c r="AF24" s="40">
        <f t="shared" si="33"/>
        <v>0</v>
      </c>
      <c r="AG24" s="10">
        <f t="shared" si="33"/>
        <v>0.04</v>
      </c>
      <c r="AH24" s="10">
        <f t="shared" si="33"/>
        <v>0</v>
      </c>
      <c r="AI24" s="40">
        <f t="shared" si="33"/>
        <v>0</v>
      </c>
      <c r="AJ24" s="10">
        <f t="shared" si="33"/>
        <v>0.06</v>
      </c>
      <c r="AK24" s="10">
        <f t="shared" si="33"/>
        <v>0</v>
      </c>
      <c r="AL24" s="40">
        <f t="shared" si="33"/>
        <v>0</v>
      </c>
      <c r="AM24" s="10">
        <f t="shared" si="33"/>
        <v>0.08</v>
      </c>
      <c r="AN24" s="10">
        <f t="shared" si="33"/>
        <v>0</v>
      </c>
      <c r="AO24" s="40">
        <f t="shared" si="33"/>
        <v>0</v>
      </c>
      <c r="AP24" s="10">
        <f t="shared" si="33"/>
        <v>0.1</v>
      </c>
      <c r="AQ24" s="10">
        <f t="shared" si="33"/>
        <v>0</v>
      </c>
      <c r="AR24" s="40">
        <f t="shared" si="33"/>
        <v>0</v>
      </c>
      <c r="AS24" s="10">
        <f t="shared" si="33"/>
        <v>0.12</v>
      </c>
      <c r="AT24" s="10">
        <f t="shared" si="33"/>
        <v>0</v>
      </c>
      <c r="AU24" s="40">
        <f t="shared" si="33"/>
        <v>0</v>
      </c>
      <c r="AV24" s="10">
        <f t="shared" si="33"/>
        <v>0.14000000000000001</v>
      </c>
      <c r="AW24" s="10">
        <f t="shared" si="33"/>
        <v>0</v>
      </c>
      <c r="AX24" s="40">
        <f t="shared" si="33"/>
        <v>0</v>
      </c>
      <c r="AY24" s="10">
        <f t="shared" si="33"/>
        <v>0.16</v>
      </c>
      <c r="AZ24" s="10">
        <f t="shared" si="33"/>
        <v>0</v>
      </c>
      <c r="BA24" s="40">
        <f t="shared" si="33"/>
        <v>0</v>
      </c>
      <c r="BB24" s="10">
        <f t="shared" si="33"/>
        <v>0.18</v>
      </c>
      <c r="BC24" s="10">
        <f t="shared" si="33"/>
        <v>0</v>
      </c>
      <c r="BD24" s="40">
        <f t="shared" si="33"/>
        <v>0</v>
      </c>
      <c r="BE24" s="10">
        <f t="shared" si="33"/>
        <v>0.2</v>
      </c>
      <c r="BF24" s="10">
        <f t="shared" si="33"/>
        <v>0</v>
      </c>
      <c r="BG24" s="40">
        <f t="shared" si="33"/>
        <v>0</v>
      </c>
      <c r="BH24" s="40">
        <f t="shared" si="33"/>
        <v>0</v>
      </c>
      <c r="BI24" s="40">
        <f t="shared" si="33"/>
        <v>0</v>
      </c>
      <c r="BJ24" s="12"/>
    </row>
    <row r="25" spans="1:62" ht="78.75" customHeight="1">
      <c r="A25" s="7">
        <v>1</v>
      </c>
      <c r="B25" s="8" t="s">
        <v>52</v>
      </c>
      <c r="C25" s="7">
        <v>1</v>
      </c>
      <c r="D25" s="8" t="s">
        <v>60</v>
      </c>
      <c r="E25" s="7">
        <v>21</v>
      </c>
      <c r="F25" s="8" t="s">
        <v>87</v>
      </c>
      <c r="G25" s="7">
        <v>147</v>
      </c>
      <c r="H25" s="8" t="s">
        <v>88</v>
      </c>
      <c r="I25" s="7">
        <v>159</v>
      </c>
      <c r="J25" s="8" t="s">
        <v>89</v>
      </c>
      <c r="K25" s="13">
        <v>0</v>
      </c>
      <c r="L25" s="46">
        <v>7648</v>
      </c>
      <c r="M25" s="51">
        <v>2020110010198</v>
      </c>
      <c r="N25" s="46" t="s">
        <v>90</v>
      </c>
      <c r="O25" s="46">
        <v>3</v>
      </c>
      <c r="P25" s="52" t="s">
        <v>91</v>
      </c>
      <c r="Q25" s="46" t="s">
        <v>59</v>
      </c>
      <c r="R25" s="51">
        <v>23</v>
      </c>
      <c r="S25" s="51">
        <v>23</v>
      </c>
      <c r="T25" s="51">
        <v>23</v>
      </c>
      <c r="U25" s="51">
        <v>23</v>
      </c>
      <c r="V25" s="51">
        <v>23</v>
      </c>
      <c r="W25" s="51">
        <v>23</v>
      </c>
      <c r="X25" s="7">
        <v>0</v>
      </c>
      <c r="Y25" s="7">
        <v>0</v>
      </c>
      <c r="Z25" s="41">
        <f>IF(X25,Y25/X25,0)</f>
        <v>0</v>
      </c>
      <c r="AA25" s="72">
        <v>2.09</v>
      </c>
      <c r="AB25" s="7"/>
      <c r="AC25" s="41">
        <f>IF(AA25,AB25/AA25,0)</f>
        <v>0</v>
      </c>
      <c r="AD25" s="72">
        <v>4.18</v>
      </c>
      <c r="AE25" s="15"/>
      <c r="AF25" s="41">
        <f>IF(AD25,AE25/AD25,0)</f>
        <v>0</v>
      </c>
      <c r="AG25" s="72">
        <v>6.27</v>
      </c>
      <c r="AH25" s="15"/>
      <c r="AI25" s="41">
        <f>IF(AG25,AH25/AG25,0)</f>
        <v>0</v>
      </c>
      <c r="AJ25" s="72">
        <v>8.36</v>
      </c>
      <c r="AK25" s="7"/>
      <c r="AL25" s="41">
        <f>IF(AJ25,AK25/AJ25,0)</f>
        <v>0</v>
      </c>
      <c r="AM25" s="7">
        <v>10.45</v>
      </c>
      <c r="AN25" s="7"/>
      <c r="AO25" s="41">
        <f>IF(AM25,AN25/AM25,0)</f>
        <v>0</v>
      </c>
      <c r="AP25" s="7">
        <v>12.54</v>
      </c>
      <c r="AQ25" s="16"/>
      <c r="AR25" s="41">
        <f>IF(AP25,AQ25/AP25,0)</f>
        <v>0</v>
      </c>
      <c r="AS25" s="7">
        <v>14.63</v>
      </c>
      <c r="AT25" s="16"/>
      <c r="AU25" s="41">
        <f>IF(AS25,AT25/AS25,0)</f>
        <v>0</v>
      </c>
      <c r="AV25" s="7">
        <v>16.72</v>
      </c>
      <c r="AW25" s="16"/>
      <c r="AX25" s="41">
        <f>IF(AV25,AW25/AV25,0)</f>
        <v>0</v>
      </c>
      <c r="AY25" s="7">
        <v>18.809999999999999</v>
      </c>
      <c r="AZ25" s="16"/>
      <c r="BA25" s="41">
        <f>IF(AY25,AZ25/AY25,0)</f>
        <v>0</v>
      </c>
      <c r="BB25" s="7">
        <v>20.9</v>
      </c>
      <c r="BC25" s="16"/>
      <c r="BD25" s="41">
        <f>IF(BB25,BC25/BB25,0)</f>
        <v>0</v>
      </c>
      <c r="BE25" s="7">
        <v>23</v>
      </c>
      <c r="BF25" s="16"/>
      <c r="BG25" s="41">
        <f>IF(BE25,BF25/BE25,0)</f>
        <v>0</v>
      </c>
      <c r="BH25" s="84"/>
      <c r="BI25" s="90"/>
    </row>
    <row r="26" spans="1:62" ht="92.25" customHeight="1">
      <c r="A26" s="10">
        <f t="shared" ref="A26:BI26" si="34">+A25</f>
        <v>1</v>
      </c>
      <c r="B26" s="10" t="str">
        <f t="shared" si="34"/>
        <v>Hacer un nuevo contrato social con igualdad de oportunidades para la inclusión social, productiva
y política</v>
      </c>
      <c r="C26" s="10">
        <f t="shared" si="34"/>
        <v>1</v>
      </c>
      <c r="D26" s="10" t="str">
        <f t="shared" si="34"/>
        <v>Oportunidades de educación, salud y cultura para mujeres, jóvenes, niños, niñas y adolescentes</v>
      </c>
      <c r="E26" s="10">
        <f t="shared" si="34"/>
        <v>21</v>
      </c>
      <c r="F26" s="10" t="str">
        <f t="shared" si="34"/>
        <v>Creación y vida cotidiana: Apropiación ciudadana del arte, la cultura y el patrimonio, para la  democracia cultura</v>
      </c>
      <c r="G26" s="10">
        <f t="shared" si="34"/>
        <v>147</v>
      </c>
      <c r="H26" s="10" t="str">
        <f t="shared" si="34"/>
        <v>Desarrollar una (1) estrategia intercultural para fortalecer los diálogos con la ciudadanía en sus múltiples diversidades poblacionales y territoriales.</v>
      </c>
      <c r="I26" s="10">
        <f t="shared" si="34"/>
        <v>159</v>
      </c>
      <c r="J26" s="10" t="str">
        <f t="shared" si="34"/>
        <v>Número de estrategias interculturales desarrolladas</v>
      </c>
      <c r="K26" s="25">
        <f t="shared" si="34"/>
        <v>0</v>
      </c>
      <c r="L26" s="54">
        <f t="shared" si="34"/>
        <v>7648</v>
      </c>
      <c r="M26" s="55">
        <f t="shared" si="34"/>
        <v>2020110010198</v>
      </c>
      <c r="N26" s="54" t="str">
        <f t="shared" si="34"/>
        <v>Fortalecimiento estratégico de la gestión cultural territorial, poblacional y de la participación incidente en Bogotá</v>
      </c>
      <c r="O26" s="54">
        <f t="shared" si="34"/>
        <v>3</v>
      </c>
      <c r="P26" s="54" t="str">
        <f t="shared" si="34"/>
        <v>Concertar e implementar 23 procesos para el fortalecimiento, reconocimiento, valoración y la pervivencia cultural de los grupos étnicos, etários y sectores sociales.</v>
      </c>
      <c r="Q26" s="54" t="str">
        <f t="shared" si="34"/>
        <v>CONSTANTE</v>
      </c>
      <c r="R26" s="55">
        <v>1</v>
      </c>
      <c r="S26" s="55">
        <v>1</v>
      </c>
      <c r="T26" s="55">
        <v>1</v>
      </c>
      <c r="U26" s="55">
        <v>1</v>
      </c>
      <c r="V26" s="55">
        <v>1</v>
      </c>
      <c r="W26" s="55">
        <v>1</v>
      </c>
      <c r="X26" s="10">
        <f>(X25*1)/23</f>
        <v>0</v>
      </c>
      <c r="Y26" s="10">
        <f t="shared" si="34"/>
        <v>0</v>
      </c>
      <c r="Z26" s="40">
        <f>IF(X26,Y26/X26,0)</f>
        <v>0</v>
      </c>
      <c r="AA26" s="19">
        <f>(AA25*1)/23</f>
        <v>9.0869565217391299E-2</v>
      </c>
      <c r="AB26" s="19">
        <f>(AB25*1)/23</f>
        <v>0</v>
      </c>
      <c r="AC26" s="40">
        <f>IF(AA26,AB26/AA26,0)</f>
        <v>0</v>
      </c>
      <c r="AD26" s="19">
        <f>(AD25*1)/23</f>
        <v>0.1817391304347826</v>
      </c>
      <c r="AE26" s="19">
        <f>(AE25*1)/23</f>
        <v>0</v>
      </c>
      <c r="AF26" s="40">
        <f>IF(AD26,AE26/AD26,0)</f>
        <v>0</v>
      </c>
      <c r="AG26" s="19">
        <f>(AG25*1)/23</f>
        <v>0.27260869565217388</v>
      </c>
      <c r="AH26" s="17">
        <f t="shared" si="34"/>
        <v>0</v>
      </c>
      <c r="AI26" s="40">
        <f>IF(AG26,AH26/AG26,0)</f>
        <v>0</v>
      </c>
      <c r="AJ26" s="19">
        <f>(AJ25*1)/23</f>
        <v>0.3634782608695652</v>
      </c>
      <c r="AK26" s="10">
        <f t="shared" si="34"/>
        <v>0</v>
      </c>
      <c r="AL26" s="40">
        <f>IF(AJ26,AK26/AJ26,0)</f>
        <v>0</v>
      </c>
      <c r="AM26" s="19">
        <f>(AM25*1)/23</f>
        <v>0.45434782608695651</v>
      </c>
      <c r="AN26" s="10">
        <f t="shared" si="34"/>
        <v>0</v>
      </c>
      <c r="AO26" s="40">
        <f>IF(AM26,AN26/AM26,0)</f>
        <v>0</v>
      </c>
      <c r="AP26" s="19">
        <f>(AP25*1)/23</f>
        <v>0.54521739130434776</v>
      </c>
      <c r="AQ26" s="19">
        <f t="shared" si="34"/>
        <v>0</v>
      </c>
      <c r="AR26" s="40">
        <f>IF(AP26,AQ26/AP26,0)</f>
        <v>0</v>
      </c>
      <c r="AS26" s="19">
        <f>(AS25*1)/23</f>
        <v>0.63608695652173919</v>
      </c>
      <c r="AT26" s="19">
        <f t="shared" si="34"/>
        <v>0</v>
      </c>
      <c r="AU26" s="40">
        <f>IF(AS26,AT26/AS26,0)</f>
        <v>0</v>
      </c>
      <c r="AV26" s="19">
        <f>(AV25*1)/23</f>
        <v>0.72695652173913039</v>
      </c>
      <c r="AW26" s="19">
        <f>+AW25</f>
        <v>0</v>
      </c>
      <c r="AX26" s="40">
        <f>IF(AV26,AW26/AV26,0)</f>
        <v>0</v>
      </c>
      <c r="AY26" s="19">
        <f>(AY25*1)/23</f>
        <v>0.8178260869565217</v>
      </c>
      <c r="AZ26" s="19"/>
      <c r="BA26" s="40">
        <f>IF(AY26,AZ26/AY26,0)</f>
        <v>0</v>
      </c>
      <c r="BB26" s="19">
        <f>(BB25*1)/23</f>
        <v>0.90869565217391302</v>
      </c>
      <c r="BC26" s="19"/>
      <c r="BD26" s="40">
        <f>IF(BB26,BC26/BB26,0)</f>
        <v>0</v>
      </c>
      <c r="BE26" s="10">
        <f>(BE25*1)/23</f>
        <v>1</v>
      </c>
      <c r="BF26" s="19">
        <f>(BF25*1)/23</f>
        <v>0</v>
      </c>
      <c r="BG26" s="40">
        <f>IF(BE26,BF26/BE26,0)</f>
        <v>0</v>
      </c>
      <c r="BH26" s="40">
        <f t="shared" si="34"/>
        <v>0</v>
      </c>
      <c r="BI26" s="40">
        <f t="shared" si="34"/>
        <v>0</v>
      </c>
      <c r="BJ26" s="12"/>
    </row>
    <row r="27" spans="1:62" ht="66" customHeight="1">
      <c r="A27" s="7">
        <v>1</v>
      </c>
      <c r="B27" s="8" t="s">
        <v>52</v>
      </c>
      <c r="C27" s="7">
        <v>1</v>
      </c>
      <c r="D27" s="8" t="s">
        <v>60</v>
      </c>
      <c r="E27" s="7">
        <v>21</v>
      </c>
      <c r="F27" s="8" t="s">
        <v>87</v>
      </c>
      <c r="G27" s="7">
        <v>148</v>
      </c>
      <c r="H27" s="8" t="s">
        <v>92</v>
      </c>
      <c r="I27" s="7">
        <v>160</v>
      </c>
      <c r="J27" s="8" t="s">
        <v>93</v>
      </c>
      <c r="K27" s="7">
        <v>0</v>
      </c>
      <c r="L27" s="46">
        <v>7648</v>
      </c>
      <c r="M27" s="51">
        <v>2020110010198</v>
      </c>
      <c r="N27" s="46" t="s">
        <v>90</v>
      </c>
      <c r="O27" s="46">
        <v>1</v>
      </c>
      <c r="P27" s="52" t="s">
        <v>94</v>
      </c>
      <c r="Q27" s="46" t="s">
        <v>59</v>
      </c>
      <c r="R27" s="51">
        <v>20</v>
      </c>
      <c r="S27" s="51">
        <v>20</v>
      </c>
      <c r="T27" s="51">
        <v>20</v>
      </c>
      <c r="U27" s="51">
        <v>20</v>
      </c>
      <c r="V27" s="51">
        <v>20</v>
      </c>
      <c r="W27" s="51">
        <v>20</v>
      </c>
      <c r="X27" s="7">
        <v>0</v>
      </c>
      <c r="Y27" s="7">
        <v>0</v>
      </c>
      <c r="Z27" s="41">
        <f t="shared" si="14"/>
        <v>0</v>
      </c>
      <c r="AA27" s="72">
        <v>0</v>
      </c>
      <c r="AB27" s="7"/>
      <c r="AC27" s="41">
        <f t="shared" si="0"/>
        <v>0</v>
      </c>
      <c r="AD27" s="72">
        <v>1.2</v>
      </c>
      <c r="AE27" s="15"/>
      <c r="AF27" s="41">
        <f t="shared" si="1"/>
        <v>0</v>
      </c>
      <c r="AG27" s="72">
        <v>3.4</v>
      </c>
      <c r="AH27" s="15"/>
      <c r="AI27" s="41">
        <f t="shared" si="2"/>
        <v>0</v>
      </c>
      <c r="AJ27" s="72">
        <v>5.6</v>
      </c>
      <c r="AK27" s="7"/>
      <c r="AL27" s="41">
        <f t="shared" si="3"/>
        <v>0</v>
      </c>
      <c r="AM27" s="7">
        <v>7.8</v>
      </c>
      <c r="AN27" s="7"/>
      <c r="AO27" s="41">
        <f t="shared" si="4"/>
        <v>0</v>
      </c>
      <c r="AP27" s="7">
        <v>10</v>
      </c>
      <c r="AQ27" s="16"/>
      <c r="AR27" s="41">
        <f t="shared" si="5"/>
        <v>0</v>
      </c>
      <c r="AS27" s="7">
        <v>12.2</v>
      </c>
      <c r="AT27" s="7"/>
      <c r="AU27" s="41">
        <f t="shared" si="6"/>
        <v>0</v>
      </c>
      <c r="AV27" s="7">
        <v>14.4</v>
      </c>
      <c r="AW27" s="16"/>
      <c r="AX27" s="41">
        <f t="shared" si="7"/>
        <v>0</v>
      </c>
      <c r="AY27" s="7">
        <v>16.600000000000001</v>
      </c>
      <c r="AZ27" s="16"/>
      <c r="BA27" s="41">
        <f t="shared" si="8"/>
        <v>0</v>
      </c>
      <c r="BB27" s="7">
        <v>18.8</v>
      </c>
      <c r="BC27" s="16"/>
      <c r="BD27" s="41">
        <f t="shared" si="9"/>
        <v>0</v>
      </c>
      <c r="BE27" s="7">
        <v>20</v>
      </c>
      <c r="BF27" s="16"/>
      <c r="BG27" s="41">
        <f t="shared" si="10"/>
        <v>0</v>
      </c>
      <c r="BH27" s="84"/>
      <c r="BI27" s="90"/>
    </row>
    <row r="28" spans="1:62" ht="66.75" customHeight="1">
      <c r="A28" s="7">
        <v>1</v>
      </c>
      <c r="B28" s="8" t="s">
        <v>52</v>
      </c>
      <c r="C28" s="7">
        <v>1</v>
      </c>
      <c r="D28" s="8" t="s">
        <v>60</v>
      </c>
      <c r="E28" s="7">
        <v>21</v>
      </c>
      <c r="F28" s="8" t="s">
        <v>87</v>
      </c>
      <c r="G28" s="7">
        <v>148</v>
      </c>
      <c r="H28" s="8" t="s">
        <v>92</v>
      </c>
      <c r="I28" s="7">
        <v>160</v>
      </c>
      <c r="J28" s="8" t="s">
        <v>181</v>
      </c>
      <c r="K28" s="7">
        <v>0</v>
      </c>
      <c r="L28" s="46">
        <v>7648</v>
      </c>
      <c r="M28" s="51">
        <v>2020110010198</v>
      </c>
      <c r="N28" s="46" t="s">
        <v>90</v>
      </c>
      <c r="O28" s="46">
        <v>2</v>
      </c>
      <c r="P28" s="52" t="s">
        <v>95</v>
      </c>
      <c r="Q28" s="46" t="s">
        <v>59</v>
      </c>
      <c r="R28" s="51">
        <v>26</v>
      </c>
      <c r="S28" s="51">
        <v>26</v>
      </c>
      <c r="T28" s="51">
        <v>26</v>
      </c>
      <c r="U28" s="51">
        <v>26</v>
      </c>
      <c r="V28" s="51">
        <v>26</v>
      </c>
      <c r="W28" s="51">
        <v>26</v>
      </c>
      <c r="X28" s="7">
        <v>0</v>
      </c>
      <c r="Y28" s="7">
        <v>0</v>
      </c>
      <c r="Z28" s="41">
        <f t="shared" si="14"/>
        <v>0</v>
      </c>
      <c r="AA28" s="72">
        <v>0</v>
      </c>
      <c r="AB28" s="7"/>
      <c r="AC28" s="41">
        <f t="shared" si="0"/>
        <v>0</v>
      </c>
      <c r="AD28" s="72">
        <v>2.6</v>
      </c>
      <c r="AE28" s="15"/>
      <c r="AF28" s="41">
        <f t="shared" si="1"/>
        <v>0</v>
      </c>
      <c r="AG28" s="72">
        <v>5.2</v>
      </c>
      <c r="AH28" s="15"/>
      <c r="AI28" s="41">
        <f t="shared" si="2"/>
        <v>0</v>
      </c>
      <c r="AJ28" s="72">
        <v>7.8</v>
      </c>
      <c r="AK28" s="7"/>
      <c r="AL28" s="41">
        <f t="shared" si="3"/>
        <v>0</v>
      </c>
      <c r="AM28" s="7">
        <v>10.4</v>
      </c>
      <c r="AN28" s="7"/>
      <c r="AO28" s="41">
        <f t="shared" si="4"/>
        <v>0</v>
      </c>
      <c r="AP28" s="7">
        <v>13</v>
      </c>
      <c r="AQ28" s="16"/>
      <c r="AR28" s="41">
        <f t="shared" si="5"/>
        <v>0</v>
      </c>
      <c r="AS28" s="7">
        <v>15.6</v>
      </c>
      <c r="AT28" s="7"/>
      <c r="AU28" s="41">
        <f t="shared" si="6"/>
        <v>0</v>
      </c>
      <c r="AV28" s="7">
        <v>18.2</v>
      </c>
      <c r="AW28" s="16"/>
      <c r="AX28" s="41">
        <f t="shared" si="7"/>
        <v>0</v>
      </c>
      <c r="AY28" s="7">
        <v>20.8</v>
      </c>
      <c r="AZ28" s="16"/>
      <c r="BA28" s="41">
        <f t="shared" si="8"/>
        <v>0</v>
      </c>
      <c r="BB28" s="7">
        <v>23.4</v>
      </c>
      <c r="BC28" s="16"/>
      <c r="BD28" s="41">
        <f t="shared" si="9"/>
        <v>0</v>
      </c>
      <c r="BE28" s="7">
        <v>26</v>
      </c>
      <c r="BF28" s="66"/>
      <c r="BG28" s="96">
        <f t="shared" si="10"/>
        <v>0</v>
      </c>
      <c r="BH28" s="84"/>
      <c r="BI28" s="90"/>
    </row>
    <row r="29" spans="1:62" ht="83.25" customHeight="1">
      <c r="A29" s="10">
        <f t="shared" ref="A29:N29" si="35">+A28</f>
        <v>1</v>
      </c>
      <c r="B29" s="10" t="str">
        <f t="shared" si="35"/>
        <v>Hacer un nuevo contrato social con igualdad de oportunidades para la inclusión social, productiva
y política</v>
      </c>
      <c r="C29" s="10">
        <f t="shared" si="35"/>
        <v>1</v>
      </c>
      <c r="D29" s="10" t="str">
        <f t="shared" si="35"/>
        <v>Oportunidades de educación, salud y cultura para mujeres, jóvenes, niños, niñas y adolescentes</v>
      </c>
      <c r="E29" s="10">
        <f t="shared" si="35"/>
        <v>21</v>
      </c>
      <c r="F29" s="10" t="str">
        <f t="shared" si="35"/>
        <v>Creación y vida cotidiana: Apropiación ciudadana del arte, la cultura y el patrimonio, para la  democracia cultura</v>
      </c>
      <c r="G29" s="10">
        <f t="shared" si="35"/>
        <v>148</v>
      </c>
      <c r="H29" s="10" t="str">
        <f t="shared" si="35"/>
        <v>Desarrollar una (1) estrategia para promover y fortalecer la gestión cultural territorial y los espacios de participación ciudadana del sector cultura, y su incidencia en los presupuestos participativos.</v>
      </c>
      <c r="I29" s="54">
        <f t="shared" si="35"/>
        <v>160</v>
      </c>
      <c r="J29" s="54" t="str">
        <f t="shared" si="35"/>
        <v>Número de estrategias de gestión cultural territorial y los espacios de participación ciudadana desarrolladas</v>
      </c>
      <c r="K29" s="54">
        <f t="shared" si="35"/>
        <v>0</v>
      </c>
      <c r="L29" s="54">
        <f t="shared" si="35"/>
        <v>7648</v>
      </c>
      <c r="M29" s="55">
        <f t="shared" si="35"/>
        <v>2020110010198</v>
      </c>
      <c r="N29" s="54" t="str">
        <f t="shared" si="35"/>
        <v>Fortalecimiento estratégico de la gestión cultural territorial, poblacional y de la participación incidente en Bogotá</v>
      </c>
      <c r="O29" s="54"/>
      <c r="P29" s="54"/>
      <c r="Q29" s="54" t="str">
        <f>+Q28</f>
        <v>CONSTANTE</v>
      </c>
      <c r="R29" s="54">
        <v>1</v>
      </c>
      <c r="S29" s="54">
        <v>1</v>
      </c>
      <c r="T29" s="54">
        <v>1</v>
      </c>
      <c r="U29" s="54">
        <v>1</v>
      </c>
      <c r="V29" s="54">
        <v>1</v>
      </c>
      <c r="W29" s="54">
        <v>1</v>
      </c>
      <c r="X29" s="10">
        <f>(X27+X28)*1/46</f>
        <v>0</v>
      </c>
      <c r="Y29" s="10">
        <f t="shared" ref="Y29:BF29" si="36">(Y27+Y28)*1/46</f>
        <v>0</v>
      </c>
      <c r="Z29" s="40">
        <f t="shared" si="14"/>
        <v>0</v>
      </c>
      <c r="AA29" s="10">
        <f t="shared" si="36"/>
        <v>0</v>
      </c>
      <c r="AB29" s="10">
        <f t="shared" si="36"/>
        <v>0</v>
      </c>
      <c r="AC29" s="40">
        <f t="shared" si="0"/>
        <v>0</v>
      </c>
      <c r="AD29" s="19">
        <f t="shared" si="36"/>
        <v>8.2608695652173908E-2</v>
      </c>
      <c r="AE29" s="10">
        <f t="shared" si="36"/>
        <v>0</v>
      </c>
      <c r="AF29" s="40">
        <f t="shared" si="1"/>
        <v>0</v>
      </c>
      <c r="AG29" s="19">
        <f t="shared" si="36"/>
        <v>0.18695652173913044</v>
      </c>
      <c r="AH29" s="10">
        <f t="shared" si="36"/>
        <v>0</v>
      </c>
      <c r="AI29" s="40">
        <f t="shared" si="2"/>
        <v>0</v>
      </c>
      <c r="AJ29" s="19">
        <f t="shared" si="36"/>
        <v>0.29130434782608694</v>
      </c>
      <c r="AK29" s="10">
        <f t="shared" si="36"/>
        <v>0</v>
      </c>
      <c r="AL29" s="40">
        <f t="shared" si="3"/>
        <v>0</v>
      </c>
      <c r="AM29" s="19">
        <f t="shared" si="36"/>
        <v>0.39565217391304347</v>
      </c>
      <c r="AN29" s="10">
        <f t="shared" si="36"/>
        <v>0</v>
      </c>
      <c r="AO29" s="40">
        <f t="shared" si="4"/>
        <v>0</v>
      </c>
      <c r="AP29" s="10">
        <f t="shared" si="36"/>
        <v>0.5</v>
      </c>
      <c r="AQ29" s="10">
        <f t="shared" si="36"/>
        <v>0</v>
      </c>
      <c r="AR29" s="40">
        <f t="shared" si="5"/>
        <v>0</v>
      </c>
      <c r="AS29" s="19">
        <f t="shared" si="36"/>
        <v>0.60434782608695647</v>
      </c>
      <c r="AT29" s="10">
        <f t="shared" si="36"/>
        <v>0</v>
      </c>
      <c r="AU29" s="40">
        <f t="shared" si="6"/>
        <v>0</v>
      </c>
      <c r="AV29" s="19">
        <f t="shared" si="36"/>
        <v>0.70869565217391306</v>
      </c>
      <c r="AW29" s="10">
        <f t="shared" si="36"/>
        <v>0</v>
      </c>
      <c r="AX29" s="40">
        <f t="shared" si="7"/>
        <v>0</v>
      </c>
      <c r="AY29" s="19">
        <f t="shared" si="36"/>
        <v>0.81304347826086965</v>
      </c>
      <c r="AZ29" s="10">
        <f t="shared" si="36"/>
        <v>0</v>
      </c>
      <c r="BA29" s="40">
        <f t="shared" si="8"/>
        <v>0</v>
      </c>
      <c r="BB29" s="19">
        <f t="shared" si="36"/>
        <v>0.91739130434782612</v>
      </c>
      <c r="BC29" s="10">
        <f t="shared" si="36"/>
        <v>0</v>
      </c>
      <c r="BD29" s="40">
        <f t="shared" si="9"/>
        <v>0</v>
      </c>
      <c r="BE29" s="10">
        <f t="shared" si="36"/>
        <v>1</v>
      </c>
      <c r="BF29" s="10">
        <f t="shared" si="36"/>
        <v>0</v>
      </c>
      <c r="BG29" s="40">
        <f t="shared" si="10"/>
        <v>0</v>
      </c>
      <c r="BH29" s="40"/>
      <c r="BI29" s="40"/>
      <c r="BJ29" s="12"/>
    </row>
    <row r="30" spans="1:62" s="82" customFormat="1" ht="71.25" customHeight="1">
      <c r="A30" s="20">
        <v>1</v>
      </c>
      <c r="B30" s="21" t="s">
        <v>52</v>
      </c>
      <c r="C30" s="20">
        <v>1</v>
      </c>
      <c r="D30" s="21" t="s">
        <v>60</v>
      </c>
      <c r="E30" s="20">
        <v>21</v>
      </c>
      <c r="F30" s="21" t="s">
        <v>96</v>
      </c>
      <c r="G30" s="20">
        <v>151</v>
      </c>
      <c r="H30" s="21" t="s">
        <v>97</v>
      </c>
      <c r="I30" s="20">
        <v>163</v>
      </c>
      <c r="J30" s="21" t="s">
        <v>98</v>
      </c>
      <c r="K30" s="22">
        <v>0</v>
      </c>
      <c r="L30" s="39">
        <v>7654</v>
      </c>
      <c r="M30" s="60">
        <v>2020110010205</v>
      </c>
      <c r="N30" s="39" t="s">
        <v>99</v>
      </c>
      <c r="O30" s="39">
        <v>1</v>
      </c>
      <c r="P30" s="61" t="s">
        <v>100</v>
      </c>
      <c r="Q30" s="39" t="s">
        <v>72</v>
      </c>
      <c r="R30" s="60">
        <v>6</v>
      </c>
      <c r="S30" s="62">
        <v>2</v>
      </c>
      <c r="T30" s="62">
        <v>1</v>
      </c>
      <c r="U30" s="62">
        <v>1</v>
      </c>
      <c r="V30" s="62">
        <v>1</v>
      </c>
      <c r="W30" s="62">
        <v>1</v>
      </c>
      <c r="X30" s="20">
        <v>0</v>
      </c>
      <c r="Y30" s="20">
        <v>0</v>
      </c>
      <c r="Z30" s="42">
        <f t="shared" ref="Z30:Z32" si="37">IF(X30,Y30/X30,0)</f>
        <v>0</v>
      </c>
      <c r="AA30" s="20">
        <v>0</v>
      </c>
      <c r="AB30" s="20"/>
      <c r="AC30" s="42">
        <f t="shared" ref="AC30:AC32" si="38">IF(AA30,AB30/AA30,0)</f>
        <v>0</v>
      </c>
      <c r="AD30" s="20">
        <v>0</v>
      </c>
      <c r="AE30" s="23"/>
      <c r="AF30" s="42">
        <f t="shared" ref="AF30:AF32" si="39">IF(AD30,AE30/AD30,0)</f>
        <v>0</v>
      </c>
      <c r="AG30" s="20">
        <v>0</v>
      </c>
      <c r="AH30" s="23"/>
      <c r="AI30" s="42">
        <f t="shared" ref="AI30:AI32" si="40">IF(AG30,AH30/AG30,0)</f>
        <v>0</v>
      </c>
      <c r="AJ30" s="20">
        <v>0</v>
      </c>
      <c r="AK30" s="20"/>
      <c r="AL30" s="42">
        <f t="shared" ref="AL30:AL32" si="41">IF(AJ30,AK30/AJ30,0)</f>
        <v>0</v>
      </c>
      <c r="AM30" s="20">
        <v>0</v>
      </c>
      <c r="AN30" s="20"/>
      <c r="AO30" s="42">
        <f t="shared" ref="AO30:AO32" si="42">IF(AM30,AN30/AM30,0)</f>
        <v>0</v>
      </c>
      <c r="AP30" s="20">
        <v>0</v>
      </c>
      <c r="AQ30" s="28"/>
      <c r="AR30" s="42">
        <f t="shared" ref="AR30:AR32" si="43">IF(AP30,AQ30/AP30,0)</f>
        <v>0</v>
      </c>
      <c r="AS30" s="28">
        <v>0</v>
      </c>
      <c r="AT30" s="28"/>
      <c r="AU30" s="42">
        <f t="shared" ref="AU30:AU32" si="44">IF(AS30,AT30/AS30,0)</f>
        <v>0</v>
      </c>
      <c r="AV30" s="28">
        <v>0</v>
      </c>
      <c r="AW30" s="28"/>
      <c r="AX30" s="42">
        <f t="shared" ref="AX30:AX32" si="45">IF(AV30,AW30/AV30,0)</f>
        <v>0</v>
      </c>
      <c r="AY30" s="28">
        <v>0</v>
      </c>
      <c r="AZ30" s="28"/>
      <c r="BA30" s="42">
        <f t="shared" ref="BA30:BA32" si="46">IF(AY30,AZ30/AY30,0)</f>
        <v>0</v>
      </c>
      <c r="BB30" s="28">
        <v>0</v>
      </c>
      <c r="BC30" s="28"/>
      <c r="BD30" s="42">
        <f t="shared" ref="BD30:BD32" si="47">IF(BB30,BC30/BB30,0)</f>
        <v>0</v>
      </c>
      <c r="BE30" s="28">
        <v>1</v>
      </c>
      <c r="BF30" s="28"/>
      <c r="BG30" s="42">
        <f t="shared" ref="BG30:BG32" si="48">IF(BE30,BF30/BE30,0)</f>
        <v>0</v>
      </c>
      <c r="BH30" s="42"/>
      <c r="BI30" s="101"/>
      <c r="BJ30" s="24"/>
    </row>
    <row r="31" spans="1:62" s="82" customFormat="1" ht="63" customHeight="1">
      <c r="A31" s="7">
        <v>1</v>
      </c>
      <c r="B31" s="8" t="s">
        <v>52</v>
      </c>
      <c r="C31" s="7">
        <v>1</v>
      </c>
      <c r="D31" s="8" t="s">
        <v>60</v>
      </c>
      <c r="E31" s="7">
        <v>21</v>
      </c>
      <c r="F31" s="8" t="s">
        <v>96</v>
      </c>
      <c r="G31" s="7">
        <v>151</v>
      </c>
      <c r="H31" s="8" t="s">
        <v>97</v>
      </c>
      <c r="I31" s="7">
        <v>163</v>
      </c>
      <c r="J31" s="8" t="s">
        <v>98</v>
      </c>
      <c r="K31" s="13">
        <v>0</v>
      </c>
      <c r="L31" s="46">
        <v>7654</v>
      </c>
      <c r="M31" s="51">
        <v>2020110010205</v>
      </c>
      <c r="N31" s="46" t="s">
        <v>99</v>
      </c>
      <c r="O31" s="46">
        <v>2</v>
      </c>
      <c r="P31" s="52" t="s">
        <v>101</v>
      </c>
      <c r="Q31" s="46" t="s">
        <v>72</v>
      </c>
      <c r="R31" s="51">
        <v>10</v>
      </c>
      <c r="S31" s="81">
        <v>0.1</v>
      </c>
      <c r="T31" s="81">
        <v>2.9</v>
      </c>
      <c r="U31" s="51">
        <v>1</v>
      </c>
      <c r="V31" s="51">
        <v>1</v>
      </c>
      <c r="W31" s="51">
        <v>5</v>
      </c>
      <c r="X31" s="7">
        <v>0</v>
      </c>
      <c r="Y31" s="7">
        <v>0</v>
      </c>
      <c r="Z31" s="41">
        <f t="shared" si="37"/>
        <v>0</v>
      </c>
      <c r="AA31" s="7">
        <v>0</v>
      </c>
      <c r="AB31" s="7"/>
      <c r="AC31" s="41">
        <f t="shared" si="38"/>
        <v>0</v>
      </c>
      <c r="AD31" s="7">
        <v>0</v>
      </c>
      <c r="AE31" s="15"/>
      <c r="AF31" s="41">
        <f t="shared" si="39"/>
        <v>0</v>
      </c>
      <c r="AG31" s="7">
        <v>0</v>
      </c>
      <c r="AH31" s="15"/>
      <c r="AI31" s="41">
        <f t="shared" si="40"/>
        <v>0</v>
      </c>
      <c r="AJ31" s="7">
        <v>0</v>
      </c>
      <c r="AK31" s="7"/>
      <c r="AL31" s="41">
        <f t="shared" si="41"/>
        <v>0</v>
      </c>
      <c r="AM31" s="7">
        <v>0</v>
      </c>
      <c r="AN31" s="7"/>
      <c r="AO31" s="41">
        <f t="shared" si="42"/>
        <v>0</v>
      </c>
      <c r="AP31" s="7">
        <v>0</v>
      </c>
      <c r="AQ31" s="16"/>
      <c r="AR31" s="41">
        <f t="shared" si="43"/>
        <v>0</v>
      </c>
      <c r="AS31" s="16">
        <v>0</v>
      </c>
      <c r="AT31" s="16"/>
      <c r="AU31" s="41">
        <f t="shared" si="44"/>
        <v>0</v>
      </c>
      <c r="AV31" s="16">
        <v>0</v>
      </c>
      <c r="AW31" s="16"/>
      <c r="AX31" s="41">
        <f t="shared" si="45"/>
        <v>0</v>
      </c>
      <c r="AY31" s="16">
        <v>0</v>
      </c>
      <c r="AZ31" s="16"/>
      <c r="BA31" s="41">
        <f t="shared" si="46"/>
        <v>0</v>
      </c>
      <c r="BB31" s="16">
        <v>0</v>
      </c>
      <c r="BC31" s="16"/>
      <c r="BD31" s="41">
        <f t="shared" si="47"/>
        <v>0</v>
      </c>
      <c r="BE31" s="16">
        <v>2.9</v>
      </c>
      <c r="BF31" s="16"/>
      <c r="BG31" s="41">
        <f t="shared" si="48"/>
        <v>0</v>
      </c>
      <c r="BH31" s="84"/>
      <c r="BI31" s="90"/>
    </row>
    <row r="32" spans="1:62" s="82" customFormat="1" ht="72" customHeight="1">
      <c r="A32" s="20">
        <v>1</v>
      </c>
      <c r="B32" s="21" t="s">
        <v>52</v>
      </c>
      <c r="C32" s="20">
        <v>1</v>
      </c>
      <c r="D32" s="21" t="s">
        <v>60</v>
      </c>
      <c r="E32" s="20">
        <v>21</v>
      </c>
      <c r="F32" s="21" t="s">
        <v>96</v>
      </c>
      <c r="G32" s="20">
        <v>151</v>
      </c>
      <c r="H32" s="21" t="s">
        <v>97</v>
      </c>
      <c r="I32" s="20">
        <v>163</v>
      </c>
      <c r="J32" s="21" t="s">
        <v>98</v>
      </c>
      <c r="K32" s="22">
        <v>0</v>
      </c>
      <c r="L32" s="39">
        <v>7654</v>
      </c>
      <c r="M32" s="60">
        <v>2020110010205</v>
      </c>
      <c r="N32" s="39" t="s">
        <v>99</v>
      </c>
      <c r="O32" s="39">
        <v>3</v>
      </c>
      <c r="P32" s="61" t="s">
        <v>102</v>
      </c>
      <c r="Q32" s="39" t="s">
        <v>72</v>
      </c>
      <c r="R32" s="60">
        <v>45</v>
      </c>
      <c r="S32" s="64">
        <v>1</v>
      </c>
      <c r="T32" s="64">
        <v>15</v>
      </c>
      <c r="U32" s="64">
        <v>10</v>
      </c>
      <c r="V32" s="64">
        <v>10</v>
      </c>
      <c r="W32" s="64">
        <v>9</v>
      </c>
      <c r="X32" s="20">
        <v>0</v>
      </c>
      <c r="Y32" s="20">
        <v>1</v>
      </c>
      <c r="Z32" s="42">
        <f t="shared" si="37"/>
        <v>0</v>
      </c>
      <c r="AA32" s="20">
        <v>3</v>
      </c>
      <c r="AB32" s="20"/>
      <c r="AC32" s="42">
        <f t="shared" si="38"/>
        <v>0</v>
      </c>
      <c r="AD32" s="20">
        <v>6</v>
      </c>
      <c r="AE32" s="23"/>
      <c r="AF32" s="42">
        <f t="shared" si="39"/>
        <v>0</v>
      </c>
      <c r="AG32" s="20">
        <v>8</v>
      </c>
      <c r="AH32" s="23"/>
      <c r="AI32" s="42">
        <f t="shared" si="40"/>
        <v>0</v>
      </c>
      <c r="AJ32" s="20">
        <v>10</v>
      </c>
      <c r="AK32" s="20"/>
      <c r="AL32" s="42">
        <f t="shared" si="41"/>
        <v>0</v>
      </c>
      <c r="AM32" s="20">
        <v>12</v>
      </c>
      <c r="AN32" s="20"/>
      <c r="AO32" s="42">
        <f t="shared" si="42"/>
        <v>0</v>
      </c>
      <c r="AP32" s="43">
        <v>13</v>
      </c>
      <c r="AQ32" s="43"/>
      <c r="AR32" s="45">
        <f t="shared" si="43"/>
        <v>0</v>
      </c>
      <c r="AS32" s="43">
        <v>14</v>
      </c>
      <c r="AT32" s="43"/>
      <c r="AU32" s="45">
        <f t="shared" si="44"/>
        <v>0</v>
      </c>
      <c r="AV32" s="43">
        <v>15</v>
      </c>
      <c r="AW32" s="43"/>
      <c r="AX32" s="45">
        <f t="shared" si="45"/>
        <v>0</v>
      </c>
      <c r="AY32" s="43">
        <v>15</v>
      </c>
      <c r="AZ32" s="43"/>
      <c r="BA32" s="45">
        <f t="shared" si="46"/>
        <v>0</v>
      </c>
      <c r="BB32" s="43">
        <v>15</v>
      </c>
      <c r="BC32" s="43"/>
      <c r="BD32" s="45">
        <f t="shared" si="47"/>
        <v>0</v>
      </c>
      <c r="BE32" s="43">
        <v>15</v>
      </c>
      <c r="BF32" s="43"/>
      <c r="BG32" s="45">
        <f t="shared" si="48"/>
        <v>0</v>
      </c>
      <c r="BH32" s="45"/>
      <c r="BI32" s="45"/>
      <c r="BJ32" s="24"/>
    </row>
    <row r="33" spans="1:62" s="82" customFormat="1" ht="87.75" customHeight="1">
      <c r="A33" s="10">
        <f t="shared" ref="A33:BI33" si="49">+A31</f>
        <v>1</v>
      </c>
      <c r="B33" s="10" t="str">
        <f t="shared" si="49"/>
        <v>Hacer un nuevo contrato social con igualdad de oportunidades para la inclusión social, productiva
y política</v>
      </c>
      <c r="C33" s="10">
        <f t="shared" si="49"/>
        <v>1</v>
      </c>
      <c r="D33" s="10" t="str">
        <f t="shared" si="49"/>
        <v>Oportunidades de educación, salud y cultura para mujeres, jóvenes, niños, niñas y adolescentes</v>
      </c>
      <c r="E33" s="10">
        <f t="shared" si="49"/>
        <v>21</v>
      </c>
      <c r="F33" s="10" t="str">
        <f t="shared" si="49"/>
        <v>Creación y vida cotidiana: Apropiación ciudadana del arte, la cultura y el patrimonio, para la democracia cultural</v>
      </c>
      <c r="G33" s="10">
        <f t="shared" si="49"/>
        <v>151</v>
      </c>
      <c r="H33" s="10" t="str">
        <f t="shared" si="49"/>
        <v>Fortalecer 10 equipamientos artísticos y culturales en diferentes localidades de la ciudad.</v>
      </c>
      <c r="I33" s="10">
        <f t="shared" si="49"/>
        <v>163</v>
      </c>
      <c r="J33" s="10" t="str">
        <f t="shared" si="49"/>
        <v>Numero de equipamientos fortalecidos</v>
      </c>
      <c r="K33" s="25">
        <f t="shared" si="49"/>
        <v>0</v>
      </c>
      <c r="L33" s="54">
        <f t="shared" si="49"/>
        <v>7654</v>
      </c>
      <c r="M33" s="55">
        <f t="shared" si="49"/>
        <v>2020110010205</v>
      </c>
      <c r="N33" s="54" t="str">
        <f t="shared" si="49"/>
        <v>Mejoramiento de la Infraestructura Cultural en la ciudad de Bogotá</v>
      </c>
      <c r="O33" s="54">
        <f t="shared" si="49"/>
        <v>2</v>
      </c>
      <c r="P33" s="54" t="str">
        <f t="shared" si="49"/>
        <v>Asistir técnicamente 10 Proyectos de infraestructura cultural</v>
      </c>
      <c r="Q33" s="54" t="str">
        <f t="shared" si="49"/>
        <v>SUMA</v>
      </c>
      <c r="R33" s="55">
        <f t="shared" si="49"/>
        <v>10</v>
      </c>
      <c r="S33" s="65">
        <f t="shared" si="49"/>
        <v>0.1</v>
      </c>
      <c r="T33" s="65">
        <f t="shared" si="49"/>
        <v>2.9</v>
      </c>
      <c r="U33" s="55">
        <f t="shared" si="49"/>
        <v>1</v>
      </c>
      <c r="V33" s="55">
        <f t="shared" si="49"/>
        <v>1</v>
      </c>
      <c r="W33" s="55">
        <f t="shared" si="49"/>
        <v>5</v>
      </c>
      <c r="X33" s="10">
        <f t="shared" si="49"/>
        <v>0</v>
      </c>
      <c r="Y33" s="10">
        <f t="shared" si="49"/>
        <v>0</v>
      </c>
      <c r="Z33" s="40">
        <f t="shared" si="49"/>
        <v>0</v>
      </c>
      <c r="AA33" s="10">
        <f t="shared" si="49"/>
        <v>0</v>
      </c>
      <c r="AB33" s="10">
        <f t="shared" si="49"/>
        <v>0</v>
      </c>
      <c r="AC33" s="40">
        <f t="shared" si="49"/>
        <v>0</v>
      </c>
      <c r="AD33" s="10">
        <f t="shared" si="49"/>
        <v>0</v>
      </c>
      <c r="AE33" s="10">
        <f t="shared" si="49"/>
        <v>0</v>
      </c>
      <c r="AF33" s="40">
        <f t="shared" si="49"/>
        <v>0</v>
      </c>
      <c r="AG33" s="10">
        <f t="shared" si="49"/>
        <v>0</v>
      </c>
      <c r="AH33" s="10">
        <f t="shared" si="49"/>
        <v>0</v>
      </c>
      <c r="AI33" s="40">
        <f t="shared" si="49"/>
        <v>0</v>
      </c>
      <c r="AJ33" s="10">
        <f t="shared" si="49"/>
        <v>0</v>
      </c>
      <c r="AK33" s="10">
        <f t="shared" si="49"/>
        <v>0</v>
      </c>
      <c r="AL33" s="40">
        <f t="shared" si="49"/>
        <v>0</v>
      </c>
      <c r="AM33" s="10">
        <f t="shared" si="49"/>
        <v>0</v>
      </c>
      <c r="AN33" s="10">
        <f t="shared" si="49"/>
        <v>0</v>
      </c>
      <c r="AO33" s="40">
        <f t="shared" si="49"/>
        <v>0</v>
      </c>
      <c r="AP33" s="10">
        <f t="shared" si="49"/>
        <v>0</v>
      </c>
      <c r="AQ33" s="10">
        <f t="shared" si="49"/>
        <v>0</v>
      </c>
      <c r="AR33" s="40">
        <f t="shared" si="49"/>
        <v>0</v>
      </c>
      <c r="AS33" s="10">
        <f t="shared" si="49"/>
        <v>0</v>
      </c>
      <c r="AT33" s="10">
        <f t="shared" si="49"/>
        <v>0</v>
      </c>
      <c r="AU33" s="40">
        <f t="shared" si="49"/>
        <v>0</v>
      </c>
      <c r="AV33" s="10">
        <f t="shared" si="49"/>
        <v>0</v>
      </c>
      <c r="AW33" s="10">
        <f t="shared" si="49"/>
        <v>0</v>
      </c>
      <c r="AX33" s="40">
        <f t="shared" si="49"/>
        <v>0</v>
      </c>
      <c r="AY33" s="10">
        <f t="shared" si="49"/>
        <v>0</v>
      </c>
      <c r="AZ33" s="10">
        <f t="shared" si="49"/>
        <v>0</v>
      </c>
      <c r="BA33" s="40">
        <f t="shared" si="49"/>
        <v>0</v>
      </c>
      <c r="BB33" s="10">
        <f t="shared" si="49"/>
        <v>0</v>
      </c>
      <c r="BC33" s="10">
        <f t="shared" si="49"/>
        <v>0</v>
      </c>
      <c r="BD33" s="40">
        <f t="shared" si="49"/>
        <v>0</v>
      </c>
      <c r="BE33" s="10">
        <f t="shared" si="49"/>
        <v>2.9</v>
      </c>
      <c r="BF33" s="10">
        <f t="shared" si="49"/>
        <v>0</v>
      </c>
      <c r="BG33" s="40">
        <f t="shared" si="49"/>
        <v>0</v>
      </c>
      <c r="BH33" s="40">
        <f t="shared" si="49"/>
        <v>0</v>
      </c>
      <c r="BI33" s="40">
        <f t="shared" si="49"/>
        <v>0</v>
      </c>
      <c r="BJ33" s="12"/>
    </row>
    <row r="34" spans="1:62" ht="69" customHeight="1">
      <c r="A34" s="7">
        <v>1</v>
      </c>
      <c r="B34" s="8" t="s">
        <v>52</v>
      </c>
      <c r="C34" s="7">
        <v>1</v>
      </c>
      <c r="D34" s="8" t="s">
        <v>60</v>
      </c>
      <c r="E34" s="7">
        <v>21</v>
      </c>
      <c r="F34" s="8" t="s">
        <v>103</v>
      </c>
      <c r="G34" s="7">
        <v>154</v>
      </c>
      <c r="H34" s="8" t="s">
        <v>104</v>
      </c>
      <c r="I34" s="7">
        <v>167</v>
      </c>
      <c r="J34" s="8" t="s">
        <v>105</v>
      </c>
      <c r="K34" s="13">
        <v>0</v>
      </c>
      <c r="L34" s="46">
        <v>7886</v>
      </c>
      <c r="M34" s="51">
        <v>2020110010215</v>
      </c>
      <c r="N34" s="46" t="s">
        <v>106</v>
      </c>
      <c r="O34" s="46">
        <v>1</v>
      </c>
      <c r="P34" s="52" t="s">
        <v>107</v>
      </c>
      <c r="Q34" s="46" t="s">
        <v>72</v>
      </c>
      <c r="R34" s="51">
        <v>1</v>
      </c>
      <c r="S34" s="66">
        <v>0</v>
      </c>
      <c r="T34" s="66">
        <v>0.3</v>
      </c>
      <c r="U34" s="66">
        <v>0.3</v>
      </c>
      <c r="V34" s="66">
        <v>0.3</v>
      </c>
      <c r="W34" s="66">
        <v>0.1</v>
      </c>
      <c r="X34" s="7">
        <v>0</v>
      </c>
      <c r="Y34" s="7">
        <v>0</v>
      </c>
      <c r="Z34" s="41">
        <f>IF(X34,Y34/X34,0)</f>
        <v>0</v>
      </c>
      <c r="AA34" s="72">
        <v>0.02</v>
      </c>
      <c r="AB34" s="7"/>
      <c r="AC34" s="41">
        <f>IF(AA34,AB34/AA34,0)</f>
        <v>0</v>
      </c>
      <c r="AD34" s="72">
        <v>0.02</v>
      </c>
      <c r="AE34" s="15"/>
      <c r="AF34" s="41">
        <f>IF(AD34,AE34/AD34,0)</f>
        <v>0</v>
      </c>
      <c r="AG34" s="72">
        <v>0.05</v>
      </c>
      <c r="AH34" s="15"/>
      <c r="AI34" s="41">
        <f>IF(AG34,AH34/AG34,0)</f>
        <v>0</v>
      </c>
      <c r="AJ34" s="72">
        <v>7.0000000000000007E-2</v>
      </c>
      <c r="AK34" s="7"/>
      <c r="AL34" s="41">
        <f>IF(AJ34,AK34/AJ34,0)</f>
        <v>0</v>
      </c>
      <c r="AM34" s="7">
        <v>0.09</v>
      </c>
      <c r="AN34" s="7"/>
      <c r="AO34" s="41">
        <f>IF(AM34,AN34/AM34,0)</f>
        <v>0</v>
      </c>
      <c r="AP34" s="7">
        <v>0.11</v>
      </c>
      <c r="AQ34" s="7"/>
      <c r="AR34" s="41">
        <f>IF(AP34,AQ34/AP34,0)</f>
        <v>0</v>
      </c>
      <c r="AS34" s="7">
        <v>0.15</v>
      </c>
      <c r="AT34" s="7"/>
      <c r="AU34" s="41">
        <f>IF(AS34,AT34/AS34,0)</f>
        <v>0</v>
      </c>
      <c r="AV34" s="7">
        <v>0.19</v>
      </c>
      <c r="AW34" s="7"/>
      <c r="AX34" s="41">
        <f>IF(AV34,AW34/AV34,0)</f>
        <v>0</v>
      </c>
      <c r="AY34" s="7">
        <v>0.22</v>
      </c>
      <c r="AZ34" s="7"/>
      <c r="BA34" s="41">
        <f>IF(AY34,AZ34/AY34,0)</f>
        <v>0</v>
      </c>
      <c r="BB34" s="7">
        <v>0.26</v>
      </c>
      <c r="BC34" s="7"/>
      <c r="BD34" s="41">
        <f>IF(BB34,BC34/BB34,0)</f>
        <v>0</v>
      </c>
      <c r="BE34" s="7">
        <v>0.3</v>
      </c>
      <c r="BF34" s="7"/>
      <c r="BG34" s="41">
        <f>IF(BE34,BF34/BE34,0)</f>
        <v>0</v>
      </c>
      <c r="BH34" s="41"/>
      <c r="BI34" s="41"/>
    </row>
    <row r="35" spans="1:62" ht="61.5" customHeight="1">
      <c r="A35" s="20">
        <v>1</v>
      </c>
      <c r="B35" s="21" t="s">
        <v>52</v>
      </c>
      <c r="C35" s="20">
        <v>1</v>
      </c>
      <c r="D35" s="21" t="s">
        <v>60</v>
      </c>
      <c r="E35" s="20">
        <v>21</v>
      </c>
      <c r="F35" s="21" t="s">
        <v>103</v>
      </c>
      <c r="G35" s="20">
        <v>154</v>
      </c>
      <c r="H35" s="21" t="s">
        <v>104</v>
      </c>
      <c r="I35" s="20">
        <v>167</v>
      </c>
      <c r="J35" s="21" t="s">
        <v>105</v>
      </c>
      <c r="K35" s="22">
        <v>0</v>
      </c>
      <c r="L35" s="39">
        <v>7886</v>
      </c>
      <c r="M35" s="60">
        <v>2020110010215</v>
      </c>
      <c r="N35" s="39" t="s">
        <v>106</v>
      </c>
      <c r="O35" s="39">
        <v>2</v>
      </c>
      <c r="P35" s="61" t="s">
        <v>108</v>
      </c>
      <c r="Q35" s="39" t="s">
        <v>72</v>
      </c>
      <c r="R35" s="60">
        <v>20</v>
      </c>
      <c r="S35" s="62">
        <v>0</v>
      </c>
      <c r="T35" s="62">
        <v>5</v>
      </c>
      <c r="U35" s="62">
        <v>5</v>
      </c>
      <c r="V35" s="62">
        <v>5</v>
      </c>
      <c r="W35" s="62">
        <v>5</v>
      </c>
      <c r="X35" s="20">
        <v>0</v>
      </c>
      <c r="Y35" s="20">
        <v>0</v>
      </c>
      <c r="Z35" s="42">
        <f>IF(X35,Y35/X35,0)</f>
        <v>0</v>
      </c>
      <c r="AA35" s="80">
        <v>1</v>
      </c>
      <c r="AB35" s="20"/>
      <c r="AC35" s="42">
        <f>IF(AA35,AB35/AA35,0)</f>
        <v>0</v>
      </c>
      <c r="AD35" s="80">
        <v>0</v>
      </c>
      <c r="AE35" s="23"/>
      <c r="AF35" s="42">
        <f>IF(AD35,AE35/AD35,0)</f>
        <v>0</v>
      </c>
      <c r="AG35" s="80">
        <v>0</v>
      </c>
      <c r="AH35" s="23"/>
      <c r="AI35" s="42">
        <f>IF(AG35,AH35/AG35,0)</f>
        <v>0</v>
      </c>
      <c r="AJ35" s="80">
        <v>0</v>
      </c>
      <c r="AK35" s="20"/>
      <c r="AL35" s="42">
        <f>IF(AJ35,AK35/AJ35,0)</f>
        <v>0</v>
      </c>
      <c r="AM35" s="20">
        <v>9</v>
      </c>
      <c r="AN35" s="20"/>
      <c r="AO35" s="42">
        <f>IF(AM35,AN35/AM35,0)</f>
        <v>0</v>
      </c>
      <c r="AP35" s="43">
        <v>2</v>
      </c>
      <c r="AQ35" s="43"/>
      <c r="AR35" s="45">
        <f>IF(AP35,AQ35/AP35,0)</f>
        <v>0</v>
      </c>
      <c r="AS35" s="43">
        <v>0</v>
      </c>
      <c r="AT35" s="43"/>
      <c r="AU35" s="45">
        <f>IF(AS35,AT35/AS35,0)</f>
        <v>0</v>
      </c>
      <c r="AV35" s="43">
        <v>3</v>
      </c>
      <c r="AW35" s="43"/>
      <c r="AX35" s="45">
        <f>IF(AV35,AW35/AV35,0)</f>
        <v>0</v>
      </c>
      <c r="AY35" s="43">
        <v>4</v>
      </c>
      <c r="AZ35" s="43"/>
      <c r="BA35" s="45">
        <f>IF(AY35,AZ35/AY35,0)</f>
        <v>0</v>
      </c>
      <c r="BB35" s="43">
        <v>0</v>
      </c>
      <c r="BC35" s="43"/>
      <c r="BD35" s="45">
        <f>IF(BB35,BC35/BB35,0)</f>
        <v>0</v>
      </c>
      <c r="BE35" s="43">
        <v>5</v>
      </c>
      <c r="BF35" s="43"/>
      <c r="BG35" s="45">
        <f>IF(BE35,BF35/BE35,0)</f>
        <v>0</v>
      </c>
      <c r="BH35" s="45"/>
      <c r="BI35" s="45"/>
      <c r="BJ35" s="24"/>
    </row>
    <row r="36" spans="1:62" ht="68.25" customHeight="1">
      <c r="A36" s="20">
        <v>1</v>
      </c>
      <c r="B36" s="21" t="s">
        <v>52</v>
      </c>
      <c r="C36" s="20">
        <v>1</v>
      </c>
      <c r="D36" s="21" t="s">
        <v>60</v>
      </c>
      <c r="E36" s="20">
        <v>21</v>
      </c>
      <c r="F36" s="21" t="s">
        <v>103</v>
      </c>
      <c r="G36" s="20">
        <v>154</v>
      </c>
      <c r="H36" s="21" t="s">
        <v>104</v>
      </c>
      <c r="I36" s="20">
        <v>167</v>
      </c>
      <c r="J36" s="21" t="s">
        <v>105</v>
      </c>
      <c r="K36" s="22">
        <v>0</v>
      </c>
      <c r="L36" s="39">
        <v>7886</v>
      </c>
      <c r="M36" s="60">
        <v>2020110010215</v>
      </c>
      <c r="N36" s="39" t="s">
        <v>106</v>
      </c>
      <c r="O36" s="39">
        <v>3</v>
      </c>
      <c r="P36" s="61" t="s">
        <v>109</v>
      </c>
      <c r="Q36" s="39" t="s">
        <v>72</v>
      </c>
      <c r="R36" s="60">
        <v>350</v>
      </c>
      <c r="S36" s="86">
        <v>50</v>
      </c>
      <c r="T36" s="64">
        <v>100</v>
      </c>
      <c r="U36" s="86">
        <v>80</v>
      </c>
      <c r="V36" s="86">
        <v>80</v>
      </c>
      <c r="W36" s="64">
        <v>40</v>
      </c>
      <c r="X36" s="20">
        <v>20</v>
      </c>
      <c r="Y36" s="20">
        <v>29</v>
      </c>
      <c r="Z36" s="42">
        <f>IF(X36,Y36/X36,0)</f>
        <v>1.45</v>
      </c>
      <c r="AA36" s="87">
        <v>27</v>
      </c>
      <c r="AB36" s="20"/>
      <c r="AC36" s="42">
        <f>IF(AA36,AB36/AA36,0)</f>
        <v>0</v>
      </c>
      <c r="AD36" s="80">
        <v>34</v>
      </c>
      <c r="AE36" s="23"/>
      <c r="AF36" s="42">
        <f>IF(AD36,AE36/AD36,0)</f>
        <v>0</v>
      </c>
      <c r="AG36" s="80">
        <v>41</v>
      </c>
      <c r="AH36" s="23"/>
      <c r="AI36" s="42">
        <f>IF(AG36,AH36/AG36,0)</f>
        <v>0</v>
      </c>
      <c r="AJ36" s="80">
        <v>48</v>
      </c>
      <c r="AK36" s="20"/>
      <c r="AL36" s="42">
        <f>IF(AJ36,AK36/AJ36,0)</f>
        <v>0</v>
      </c>
      <c r="AM36" s="20">
        <v>55</v>
      </c>
      <c r="AN36" s="20"/>
      <c r="AO36" s="42">
        <f>IF(AM36,AN36/AM36,0)</f>
        <v>0</v>
      </c>
      <c r="AP36" s="20">
        <v>62</v>
      </c>
      <c r="AQ36" s="28"/>
      <c r="AR36" s="42">
        <f>IF(AP36,AQ36/AP36,0)</f>
        <v>0</v>
      </c>
      <c r="AS36" s="20">
        <v>69</v>
      </c>
      <c r="AT36" s="20"/>
      <c r="AU36" s="45">
        <f>IF(AS36,AT36/AS36,0)</f>
        <v>0</v>
      </c>
      <c r="AV36" s="20">
        <v>76</v>
      </c>
      <c r="AW36" s="20"/>
      <c r="AX36" s="42">
        <f>IF(AV36,AW36/AV36,0)</f>
        <v>0</v>
      </c>
      <c r="AY36" s="20">
        <v>93</v>
      </c>
      <c r="AZ36" s="20"/>
      <c r="BA36" s="42">
        <f>IF(AY36,AZ36/AY36,0)</f>
        <v>0</v>
      </c>
      <c r="BB36" s="20">
        <v>98</v>
      </c>
      <c r="BC36" s="20"/>
      <c r="BD36" s="42">
        <f>IF(BB36,BC36/BB36,0)</f>
        <v>0</v>
      </c>
      <c r="BE36" s="20">
        <v>100</v>
      </c>
      <c r="BF36" s="20"/>
      <c r="BG36" s="42">
        <f>IF(BE36,BF36/BE36,0)</f>
        <v>0</v>
      </c>
      <c r="BH36" s="42"/>
      <c r="BI36" s="42"/>
      <c r="BJ36" s="24"/>
    </row>
    <row r="37" spans="1:62" ht="97.5" customHeight="1">
      <c r="A37" s="10">
        <f t="shared" ref="A37:BI37" si="50">+A34</f>
        <v>1</v>
      </c>
      <c r="B37" s="10" t="str">
        <f t="shared" si="50"/>
        <v>Hacer un nuevo contrato social con igualdad de oportunidades para la inclusión social, productiva
y política</v>
      </c>
      <c r="C37" s="10">
        <f t="shared" si="50"/>
        <v>1</v>
      </c>
      <c r="D37" s="10" t="str">
        <f t="shared" si="50"/>
        <v>Oportunidades de educación, salud y cultura para mujeres, jóvenes, niños, niñas y adolescentes</v>
      </c>
      <c r="E37" s="10">
        <f t="shared" si="50"/>
        <v>21</v>
      </c>
      <c r="F37" s="10" t="str">
        <f t="shared" si="50"/>
        <v>Creación y vida cotidiana: Apropiación ciudadana del arte, la cultura y el patrimonio, para la 
democracia cultural</v>
      </c>
      <c r="G37" s="10">
        <f t="shared" si="50"/>
        <v>154</v>
      </c>
      <c r="H37" s="10" t="str">
        <f t="shared" si="50"/>
        <v>Implementar una (1) estrategia que permita reconocer y difundir manifestaciones de patrimonio cultural material e inmaterial, para generar conocimiento en la ciudadanía.</v>
      </c>
      <c r="I37" s="10">
        <f t="shared" si="50"/>
        <v>167</v>
      </c>
      <c r="J37" s="10" t="str">
        <f t="shared" si="50"/>
        <v>Número de estrategias implementadas</v>
      </c>
      <c r="K37" s="25">
        <f t="shared" si="50"/>
        <v>0</v>
      </c>
      <c r="L37" s="54">
        <f t="shared" si="50"/>
        <v>7886</v>
      </c>
      <c r="M37" s="55">
        <f t="shared" si="50"/>
        <v>2020110010215</v>
      </c>
      <c r="N37" s="54" t="str">
        <f t="shared" si="50"/>
        <v>Reconocimiento y valoración del patrimonio material e inmaterial de Bogotá</v>
      </c>
      <c r="O37" s="54">
        <f t="shared" si="50"/>
        <v>1</v>
      </c>
      <c r="P37" s="54" t="str">
        <f t="shared" si="50"/>
        <v>Elaborar 1 documento de investigación con el objetivo de abordar datos cuantitativos del patrimonio cultural construido, a partir de la revisión de los resultados de la revisión de las políticas asociadas en la ciudad</v>
      </c>
      <c r="Q37" s="54" t="str">
        <f t="shared" si="50"/>
        <v>SUMA</v>
      </c>
      <c r="R37" s="55">
        <f t="shared" si="50"/>
        <v>1</v>
      </c>
      <c r="S37" s="65">
        <f t="shared" si="50"/>
        <v>0</v>
      </c>
      <c r="T37" s="65">
        <f t="shared" si="50"/>
        <v>0.3</v>
      </c>
      <c r="U37" s="65">
        <f t="shared" si="50"/>
        <v>0.3</v>
      </c>
      <c r="V37" s="65">
        <f t="shared" si="50"/>
        <v>0.3</v>
      </c>
      <c r="W37" s="65">
        <f t="shared" si="50"/>
        <v>0.1</v>
      </c>
      <c r="X37" s="10">
        <f t="shared" si="50"/>
        <v>0</v>
      </c>
      <c r="Y37" s="10">
        <f t="shared" si="50"/>
        <v>0</v>
      </c>
      <c r="Z37" s="40">
        <f>IF(X37,Y37/X37,0)</f>
        <v>0</v>
      </c>
      <c r="AA37" s="10">
        <f t="shared" si="50"/>
        <v>0.02</v>
      </c>
      <c r="AB37" s="10">
        <f t="shared" si="50"/>
        <v>0</v>
      </c>
      <c r="AC37" s="40">
        <f>IF(AA37,AB37/AA37,0)</f>
        <v>0</v>
      </c>
      <c r="AD37" s="10">
        <f t="shared" si="50"/>
        <v>0.02</v>
      </c>
      <c r="AE37" s="17">
        <f t="shared" si="50"/>
        <v>0</v>
      </c>
      <c r="AF37" s="40">
        <f>IF(AD37,AE37/AD37,0)</f>
        <v>0</v>
      </c>
      <c r="AG37" s="10">
        <f t="shared" si="50"/>
        <v>0.05</v>
      </c>
      <c r="AH37" s="17">
        <f t="shared" si="50"/>
        <v>0</v>
      </c>
      <c r="AI37" s="40">
        <f>IF(AG37,AH37/AG37,0)</f>
        <v>0</v>
      </c>
      <c r="AJ37" s="10">
        <f t="shared" si="50"/>
        <v>7.0000000000000007E-2</v>
      </c>
      <c r="AK37" s="10">
        <f t="shared" si="50"/>
        <v>0</v>
      </c>
      <c r="AL37" s="40">
        <f>IF(AJ37,AK37/AJ37,0)</f>
        <v>0</v>
      </c>
      <c r="AM37" s="10">
        <f t="shared" si="50"/>
        <v>0.09</v>
      </c>
      <c r="AN37" s="10">
        <f t="shared" si="50"/>
        <v>0</v>
      </c>
      <c r="AO37" s="40">
        <f>IF(AM37,AN37/AM37,0)</f>
        <v>0</v>
      </c>
      <c r="AP37" s="10">
        <f t="shared" si="50"/>
        <v>0.11</v>
      </c>
      <c r="AQ37" s="19">
        <f t="shared" si="50"/>
        <v>0</v>
      </c>
      <c r="AR37" s="40">
        <f>IF(AP37,AQ37/AP37,0)</f>
        <v>0</v>
      </c>
      <c r="AS37" s="10">
        <f t="shared" si="50"/>
        <v>0.15</v>
      </c>
      <c r="AT37" s="19">
        <f t="shared" si="50"/>
        <v>0</v>
      </c>
      <c r="AU37" s="40">
        <f>IF(AS37,AT37/AS37,0)</f>
        <v>0</v>
      </c>
      <c r="AV37" s="19">
        <f t="shared" si="50"/>
        <v>0.19</v>
      </c>
      <c r="AW37" s="19"/>
      <c r="AX37" s="40">
        <f>IF(AV37,AW37/AV37,0)</f>
        <v>0</v>
      </c>
      <c r="AY37" s="19">
        <f t="shared" si="50"/>
        <v>0.22</v>
      </c>
      <c r="AZ37" s="19">
        <f t="shared" si="50"/>
        <v>0</v>
      </c>
      <c r="BA37" s="40">
        <f>IF(AY37,AZ37/AY37,0)</f>
        <v>0</v>
      </c>
      <c r="BB37" s="18">
        <f t="shared" si="50"/>
        <v>0.26</v>
      </c>
      <c r="BC37" s="19">
        <f t="shared" si="50"/>
        <v>0</v>
      </c>
      <c r="BD37" s="40">
        <f>IF(BB37,BC37/BB37,0)</f>
        <v>0</v>
      </c>
      <c r="BE37" s="18">
        <f t="shared" si="50"/>
        <v>0.3</v>
      </c>
      <c r="BF37" s="19">
        <f t="shared" si="50"/>
        <v>0</v>
      </c>
      <c r="BG37" s="40">
        <f>IF(BE37,BF37/BE37,0)</f>
        <v>0</v>
      </c>
      <c r="BH37" s="40">
        <f t="shared" si="50"/>
        <v>0</v>
      </c>
      <c r="BI37" s="40">
        <f t="shared" si="50"/>
        <v>0</v>
      </c>
      <c r="BJ37" s="12"/>
    </row>
    <row r="38" spans="1:62" ht="61.5" customHeight="1">
      <c r="A38" s="20">
        <v>1</v>
      </c>
      <c r="B38" s="21" t="s">
        <v>52</v>
      </c>
      <c r="C38" s="20">
        <v>1</v>
      </c>
      <c r="D38" s="21" t="s">
        <v>60</v>
      </c>
      <c r="E38" s="20">
        <v>21</v>
      </c>
      <c r="F38" s="21" t="s">
        <v>103</v>
      </c>
      <c r="G38" s="20">
        <v>158</v>
      </c>
      <c r="H38" s="21" t="s">
        <v>110</v>
      </c>
      <c r="I38" s="20">
        <v>171</v>
      </c>
      <c r="J38" s="21" t="s">
        <v>111</v>
      </c>
      <c r="K38" s="22">
        <v>0</v>
      </c>
      <c r="L38" s="39">
        <v>7650</v>
      </c>
      <c r="M38" s="60">
        <v>2020110010039</v>
      </c>
      <c r="N38" s="39" t="s">
        <v>112</v>
      </c>
      <c r="O38" s="39">
        <v>1</v>
      </c>
      <c r="P38" s="61" t="s">
        <v>113</v>
      </c>
      <c r="Q38" s="39" t="s">
        <v>72</v>
      </c>
      <c r="R38" s="60">
        <v>8</v>
      </c>
      <c r="S38" s="62">
        <v>2</v>
      </c>
      <c r="T38" s="62">
        <v>2</v>
      </c>
      <c r="U38" s="62">
        <v>2</v>
      </c>
      <c r="V38" s="62">
        <v>2</v>
      </c>
      <c r="W38" s="62">
        <v>0</v>
      </c>
      <c r="X38" s="20">
        <v>0</v>
      </c>
      <c r="Y38" s="20">
        <v>0</v>
      </c>
      <c r="Z38" s="42">
        <f t="shared" si="14"/>
        <v>0</v>
      </c>
      <c r="AA38" s="20">
        <v>0</v>
      </c>
      <c r="AB38" s="20"/>
      <c r="AC38" s="42">
        <f t="shared" si="0"/>
        <v>0</v>
      </c>
      <c r="AD38" s="20">
        <v>0</v>
      </c>
      <c r="AE38" s="23"/>
      <c r="AF38" s="42">
        <f t="shared" si="1"/>
        <v>0</v>
      </c>
      <c r="AG38" s="20">
        <v>0</v>
      </c>
      <c r="AH38" s="23"/>
      <c r="AI38" s="42">
        <f t="shared" si="2"/>
        <v>0</v>
      </c>
      <c r="AJ38" s="20">
        <v>0</v>
      </c>
      <c r="AK38" s="20"/>
      <c r="AL38" s="42">
        <f t="shared" si="3"/>
        <v>0</v>
      </c>
      <c r="AM38" s="20">
        <v>0</v>
      </c>
      <c r="AN38" s="20"/>
      <c r="AO38" s="42">
        <f t="shared" si="4"/>
        <v>0</v>
      </c>
      <c r="AP38" s="20">
        <v>0</v>
      </c>
      <c r="AQ38" s="23"/>
      <c r="AR38" s="42">
        <f t="shared" si="5"/>
        <v>0</v>
      </c>
      <c r="AS38" s="20">
        <v>0</v>
      </c>
      <c r="AT38" s="23"/>
      <c r="AU38" s="42">
        <f t="shared" si="6"/>
        <v>0</v>
      </c>
      <c r="AV38" s="20">
        <v>0</v>
      </c>
      <c r="AW38" s="23"/>
      <c r="AX38" s="42">
        <f t="shared" si="7"/>
        <v>0</v>
      </c>
      <c r="AY38" s="20">
        <v>0</v>
      </c>
      <c r="AZ38" s="23"/>
      <c r="BA38" s="42">
        <f t="shared" si="8"/>
        <v>0</v>
      </c>
      <c r="BB38" s="20">
        <v>0</v>
      </c>
      <c r="BC38" s="37"/>
      <c r="BD38" s="93">
        <f t="shared" si="9"/>
        <v>0</v>
      </c>
      <c r="BE38" s="20">
        <v>2</v>
      </c>
      <c r="BF38" s="23"/>
      <c r="BG38" s="42">
        <f t="shared" si="10"/>
        <v>0</v>
      </c>
      <c r="BH38" s="42"/>
      <c r="BI38" s="101"/>
      <c r="BJ38" s="24"/>
    </row>
    <row r="39" spans="1:62" ht="66" customHeight="1">
      <c r="A39" s="20">
        <v>1</v>
      </c>
      <c r="B39" s="21" t="s">
        <v>52</v>
      </c>
      <c r="C39" s="20">
        <v>1</v>
      </c>
      <c r="D39" s="21" t="s">
        <v>60</v>
      </c>
      <c r="E39" s="20">
        <v>21</v>
      </c>
      <c r="F39" s="21" t="s">
        <v>103</v>
      </c>
      <c r="G39" s="20">
        <v>158</v>
      </c>
      <c r="H39" s="21" t="s">
        <v>110</v>
      </c>
      <c r="I39" s="20">
        <v>171</v>
      </c>
      <c r="J39" s="21" t="s">
        <v>111</v>
      </c>
      <c r="K39" s="22">
        <v>0</v>
      </c>
      <c r="L39" s="39">
        <v>7650</v>
      </c>
      <c r="M39" s="60">
        <v>2020110010039</v>
      </c>
      <c r="N39" s="39" t="s">
        <v>112</v>
      </c>
      <c r="O39" s="39">
        <v>2</v>
      </c>
      <c r="P39" s="61" t="s">
        <v>114</v>
      </c>
      <c r="Q39" s="39" t="s">
        <v>72</v>
      </c>
      <c r="R39" s="60">
        <v>4</v>
      </c>
      <c r="S39" s="62">
        <v>0</v>
      </c>
      <c r="T39" s="62">
        <v>1</v>
      </c>
      <c r="U39" s="62">
        <v>2</v>
      </c>
      <c r="V39" s="62">
        <v>1</v>
      </c>
      <c r="W39" s="62">
        <v>0</v>
      </c>
      <c r="X39" s="20">
        <v>0</v>
      </c>
      <c r="Y39" s="20">
        <v>0</v>
      </c>
      <c r="Z39" s="42">
        <f t="shared" si="14"/>
        <v>0</v>
      </c>
      <c r="AA39" s="20">
        <v>0</v>
      </c>
      <c r="AB39" s="20"/>
      <c r="AC39" s="42">
        <f t="shared" si="0"/>
        <v>0</v>
      </c>
      <c r="AD39" s="20">
        <v>0</v>
      </c>
      <c r="AE39" s="23"/>
      <c r="AF39" s="42">
        <f t="shared" si="1"/>
        <v>0</v>
      </c>
      <c r="AG39" s="20">
        <v>0</v>
      </c>
      <c r="AH39" s="23"/>
      <c r="AI39" s="42">
        <f t="shared" si="2"/>
        <v>0</v>
      </c>
      <c r="AJ39" s="20">
        <v>0</v>
      </c>
      <c r="AK39" s="20"/>
      <c r="AL39" s="42">
        <f t="shared" si="3"/>
        <v>0</v>
      </c>
      <c r="AM39" s="20">
        <v>1</v>
      </c>
      <c r="AN39" s="20"/>
      <c r="AO39" s="42">
        <f t="shared" si="4"/>
        <v>0</v>
      </c>
      <c r="AP39" s="20">
        <v>1</v>
      </c>
      <c r="AQ39" s="27"/>
      <c r="AR39" s="42">
        <f t="shared" si="5"/>
        <v>0</v>
      </c>
      <c r="AS39" s="20">
        <v>1</v>
      </c>
      <c r="AT39" s="27"/>
      <c r="AU39" s="42">
        <f t="shared" si="6"/>
        <v>0</v>
      </c>
      <c r="AV39" s="20">
        <v>1</v>
      </c>
      <c r="AW39" s="27"/>
      <c r="AX39" s="42">
        <f t="shared" si="7"/>
        <v>0</v>
      </c>
      <c r="AY39" s="20">
        <v>1</v>
      </c>
      <c r="AZ39" s="27"/>
      <c r="BA39" s="42">
        <f t="shared" si="8"/>
        <v>0</v>
      </c>
      <c r="BB39" s="20">
        <v>1</v>
      </c>
      <c r="BC39" s="27"/>
      <c r="BD39" s="42">
        <f t="shared" si="9"/>
        <v>0</v>
      </c>
      <c r="BE39" s="20">
        <v>1</v>
      </c>
      <c r="BF39" s="27"/>
      <c r="BG39" s="42">
        <f t="shared" si="10"/>
        <v>0</v>
      </c>
      <c r="BH39" s="42"/>
      <c r="BI39" s="42"/>
      <c r="BJ39" s="24"/>
    </row>
    <row r="40" spans="1:62" ht="63.75" customHeight="1">
      <c r="A40" s="20">
        <v>1</v>
      </c>
      <c r="B40" s="21" t="s">
        <v>52</v>
      </c>
      <c r="C40" s="20">
        <v>1</v>
      </c>
      <c r="D40" s="21" t="s">
        <v>60</v>
      </c>
      <c r="E40" s="20">
        <v>21</v>
      </c>
      <c r="F40" s="21" t="s">
        <v>103</v>
      </c>
      <c r="G40" s="20">
        <v>158</v>
      </c>
      <c r="H40" s="21" t="s">
        <v>110</v>
      </c>
      <c r="I40" s="20">
        <v>171</v>
      </c>
      <c r="J40" s="21" t="s">
        <v>111</v>
      </c>
      <c r="K40" s="22">
        <v>0</v>
      </c>
      <c r="L40" s="39">
        <v>7650</v>
      </c>
      <c r="M40" s="60">
        <v>2020110010039</v>
      </c>
      <c r="N40" s="39" t="s">
        <v>112</v>
      </c>
      <c r="O40" s="39">
        <v>3</v>
      </c>
      <c r="P40" s="61" t="s">
        <v>115</v>
      </c>
      <c r="Q40" s="39" t="s">
        <v>72</v>
      </c>
      <c r="R40" s="60">
        <v>3</v>
      </c>
      <c r="S40" s="62">
        <v>0</v>
      </c>
      <c r="T40" s="62">
        <v>1</v>
      </c>
      <c r="U40" s="62">
        <v>1</v>
      </c>
      <c r="V40" s="62">
        <v>1</v>
      </c>
      <c r="W40" s="62">
        <v>0</v>
      </c>
      <c r="X40" s="20">
        <v>0</v>
      </c>
      <c r="Y40" s="20">
        <v>0</v>
      </c>
      <c r="Z40" s="42">
        <f t="shared" si="14"/>
        <v>0</v>
      </c>
      <c r="AA40" s="20">
        <v>0</v>
      </c>
      <c r="AB40" s="20"/>
      <c r="AC40" s="42">
        <f t="shared" si="0"/>
        <v>0</v>
      </c>
      <c r="AD40" s="20">
        <v>0</v>
      </c>
      <c r="AE40" s="23"/>
      <c r="AF40" s="42">
        <f t="shared" si="1"/>
        <v>0</v>
      </c>
      <c r="AG40" s="20">
        <v>0</v>
      </c>
      <c r="AH40" s="23"/>
      <c r="AI40" s="42">
        <f t="shared" si="2"/>
        <v>0</v>
      </c>
      <c r="AJ40" s="20">
        <v>0</v>
      </c>
      <c r="AK40" s="20"/>
      <c r="AL40" s="42">
        <f t="shared" si="3"/>
        <v>0</v>
      </c>
      <c r="AM40" s="20">
        <v>0</v>
      </c>
      <c r="AN40" s="20"/>
      <c r="AO40" s="42">
        <f t="shared" si="4"/>
        <v>0</v>
      </c>
      <c r="AP40" s="20">
        <v>0</v>
      </c>
      <c r="AQ40" s="27"/>
      <c r="AR40" s="42">
        <f t="shared" si="5"/>
        <v>0</v>
      </c>
      <c r="AS40" s="20">
        <v>0</v>
      </c>
      <c r="AT40" s="27"/>
      <c r="AU40" s="42">
        <f t="shared" si="6"/>
        <v>0</v>
      </c>
      <c r="AV40" s="20">
        <v>0</v>
      </c>
      <c r="AW40" s="27"/>
      <c r="AX40" s="42">
        <f t="shared" si="7"/>
        <v>0</v>
      </c>
      <c r="AY40" s="20">
        <v>0</v>
      </c>
      <c r="AZ40" s="27"/>
      <c r="BA40" s="42">
        <f t="shared" si="8"/>
        <v>0</v>
      </c>
      <c r="BB40" s="20">
        <v>1</v>
      </c>
      <c r="BC40" s="27"/>
      <c r="BD40" s="42">
        <f t="shared" si="9"/>
        <v>0</v>
      </c>
      <c r="BE40" s="20">
        <v>1</v>
      </c>
      <c r="BF40" s="27"/>
      <c r="BG40" s="42">
        <f t="shared" si="10"/>
        <v>0</v>
      </c>
      <c r="BH40" s="42"/>
      <c r="BI40" s="42"/>
      <c r="BJ40" s="24"/>
    </row>
    <row r="41" spans="1:62" ht="70.5" customHeight="1">
      <c r="A41" s="7">
        <v>1</v>
      </c>
      <c r="B41" s="8" t="s">
        <v>52</v>
      </c>
      <c r="C41" s="7">
        <v>1</v>
      </c>
      <c r="D41" s="8" t="s">
        <v>60</v>
      </c>
      <c r="E41" s="7">
        <v>21</v>
      </c>
      <c r="F41" s="8" t="s">
        <v>103</v>
      </c>
      <c r="G41" s="7">
        <v>158</v>
      </c>
      <c r="H41" s="29" t="s">
        <v>110</v>
      </c>
      <c r="I41" s="13">
        <v>171</v>
      </c>
      <c r="J41" s="29" t="s">
        <v>111</v>
      </c>
      <c r="K41" s="13">
        <v>0</v>
      </c>
      <c r="L41" s="46">
        <v>7650</v>
      </c>
      <c r="M41" s="51">
        <v>2020110010039</v>
      </c>
      <c r="N41" s="46" t="s">
        <v>112</v>
      </c>
      <c r="O41" s="46">
        <v>4</v>
      </c>
      <c r="P41" s="52" t="s">
        <v>180</v>
      </c>
      <c r="Q41" s="46" t="s">
        <v>72</v>
      </c>
      <c r="R41" s="51">
        <v>923</v>
      </c>
      <c r="S41" s="57">
        <v>529</v>
      </c>
      <c r="T41" s="57">
        <v>250</v>
      </c>
      <c r="U41" s="57">
        <v>56</v>
      </c>
      <c r="V41" s="57">
        <v>56</v>
      </c>
      <c r="W41" s="57">
        <v>32</v>
      </c>
      <c r="X41" s="7">
        <v>0</v>
      </c>
      <c r="Y41" s="7">
        <v>0</v>
      </c>
      <c r="Z41" s="41">
        <f t="shared" si="14"/>
        <v>0</v>
      </c>
      <c r="AA41" s="7">
        <v>0</v>
      </c>
      <c r="AB41" s="7"/>
      <c r="AC41" s="41">
        <f t="shared" si="0"/>
        <v>0</v>
      </c>
      <c r="AD41" s="7">
        <v>0</v>
      </c>
      <c r="AE41" s="15"/>
      <c r="AF41" s="41">
        <f t="shared" si="1"/>
        <v>0</v>
      </c>
      <c r="AG41" s="7">
        <v>20</v>
      </c>
      <c r="AH41" s="15"/>
      <c r="AI41" s="41">
        <f t="shared" si="2"/>
        <v>0</v>
      </c>
      <c r="AJ41" s="7">
        <v>20</v>
      </c>
      <c r="AK41" s="7"/>
      <c r="AL41" s="41">
        <f t="shared" si="3"/>
        <v>0</v>
      </c>
      <c r="AM41" s="7">
        <v>145</v>
      </c>
      <c r="AN41" s="7"/>
      <c r="AO41" s="41">
        <f t="shared" si="4"/>
        <v>0</v>
      </c>
      <c r="AP41" s="7">
        <v>250</v>
      </c>
      <c r="AQ41" s="15"/>
      <c r="AR41" s="41">
        <f t="shared" si="5"/>
        <v>0</v>
      </c>
      <c r="AS41" s="7">
        <v>250</v>
      </c>
      <c r="AT41" s="15"/>
      <c r="AU41" s="41">
        <f t="shared" si="6"/>
        <v>0</v>
      </c>
      <c r="AV41" s="7">
        <v>250</v>
      </c>
      <c r="AW41" s="15"/>
      <c r="AX41" s="41">
        <f t="shared" si="7"/>
        <v>0</v>
      </c>
      <c r="AY41" s="7">
        <v>250</v>
      </c>
      <c r="AZ41" s="15"/>
      <c r="BA41" s="41">
        <f t="shared" si="8"/>
        <v>0</v>
      </c>
      <c r="BB41" s="7">
        <v>250</v>
      </c>
      <c r="BC41" s="38"/>
      <c r="BD41" s="92">
        <f t="shared" si="9"/>
        <v>0</v>
      </c>
      <c r="BE41" s="7">
        <v>250</v>
      </c>
      <c r="BF41" s="15"/>
      <c r="BG41" s="41">
        <f t="shared" si="10"/>
        <v>0</v>
      </c>
      <c r="BH41" s="84"/>
      <c r="BI41" s="90"/>
    </row>
    <row r="42" spans="1:62" ht="81" customHeight="1">
      <c r="A42" s="20">
        <v>1</v>
      </c>
      <c r="B42" s="21" t="s">
        <v>52</v>
      </c>
      <c r="C42" s="20">
        <v>1</v>
      </c>
      <c r="D42" s="21" t="s">
        <v>60</v>
      </c>
      <c r="E42" s="20">
        <v>21</v>
      </c>
      <c r="F42" s="21" t="s">
        <v>96</v>
      </c>
      <c r="G42" s="20">
        <v>158</v>
      </c>
      <c r="H42" s="21" t="s">
        <v>110</v>
      </c>
      <c r="I42" s="20">
        <v>171</v>
      </c>
      <c r="J42" s="21" t="s">
        <v>111</v>
      </c>
      <c r="K42" s="22">
        <v>0</v>
      </c>
      <c r="L42" s="39">
        <v>7650</v>
      </c>
      <c r="M42" s="60">
        <v>2020110010039</v>
      </c>
      <c r="N42" s="39" t="s">
        <v>112</v>
      </c>
      <c r="O42" s="39">
        <v>5</v>
      </c>
      <c r="P42" s="61" t="s">
        <v>116</v>
      </c>
      <c r="Q42" s="39" t="s">
        <v>72</v>
      </c>
      <c r="R42" s="62">
        <v>1200</v>
      </c>
      <c r="S42" s="62">
        <v>0</v>
      </c>
      <c r="T42" s="62">
        <v>350</v>
      </c>
      <c r="U42" s="62">
        <v>350</v>
      </c>
      <c r="V42" s="62">
        <v>300</v>
      </c>
      <c r="W42" s="62">
        <v>200</v>
      </c>
      <c r="X42" s="20">
        <v>0</v>
      </c>
      <c r="Y42" s="20">
        <v>0</v>
      </c>
      <c r="Z42" s="42">
        <f t="shared" si="14"/>
        <v>0</v>
      </c>
      <c r="AA42" s="20">
        <v>0</v>
      </c>
      <c r="AB42" s="20"/>
      <c r="AC42" s="42">
        <f t="shared" si="0"/>
        <v>0</v>
      </c>
      <c r="AD42" s="20">
        <v>0</v>
      </c>
      <c r="AE42" s="23"/>
      <c r="AF42" s="42">
        <f t="shared" si="1"/>
        <v>0</v>
      </c>
      <c r="AG42" s="20">
        <v>0</v>
      </c>
      <c r="AH42" s="23"/>
      <c r="AI42" s="42">
        <f t="shared" si="2"/>
        <v>0</v>
      </c>
      <c r="AJ42" s="20">
        <v>0</v>
      </c>
      <c r="AK42" s="20"/>
      <c r="AL42" s="42">
        <f t="shared" si="3"/>
        <v>0</v>
      </c>
      <c r="AM42" s="20">
        <v>200</v>
      </c>
      <c r="AN42" s="20"/>
      <c r="AO42" s="42">
        <f t="shared" si="4"/>
        <v>0</v>
      </c>
      <c r="AP42" s="20">
        <v>200</v>
      </c>
      <c r="AQ42" s="27"/>
      <c r="AR42" s="42">
        <f t="shared" si="5"/>
        <v>0</v>
      </c>
      <c r="AS42" s="20">
        <v>200</v>
      </c>
      <c r="AT42" s="27"/>
      <c r="AU42" s="42">
        <f t="shared" si="6"/>
        <v>0</v>
      </c>
      <c r="AV42" s="20">
        <v>200</v>
      </c>
      <c r="AW42" s="27"/>
      <c r="AX42" s="42">
        <f t="shared" si="7"/>
        <v>0</v>
      </c>
      <c r="AY42" s="20">
        <v>200</v>
      </c>
      <c r="AZ42" s="27"/>
      <c r="BA42" s="42">
        <f t="shared" si="8"/>
        <v>0</v>
      </c>
      <c r="BB42" s="20">
        <v>200</v>
      </c>
      <c r="BC42" s="27"/>
      <c r="BD42" s="42">
        <f t="shared" si="9"/>
        <v>0</v>
      </c>
      <c r="BE42" s="20">
        <v>350</v>
      </c>
      <c r="BF42" s="27"/>
      <c r="BG42" s="42">
        <f t="shared" si="10"/>
        <v>0</v>
      </c>
      <c r="BH42" s="42"/>
      <c r="BI42" s="42"/>
      <c r="BJ42" s="24"/>
    </row>
    <row r="43" spans="1:62" ht="90.75" customHeight="1">
      <c r="A43" s="10">
        <f t="shared" ref="A43:P43" si="51">+A41</f>
        <v>1</v>
      </c>
      <c r="B43" s="10" t="str">
        <f t="shared" si="51"/>
        <v>Hacer un nuevo contrato social con igualdad de oportunidades para la inclusión social, productiva
y política</v>
      </c>
      <c r="C43" s="10">
        <f t="shared" si="51"/>
        <v>1</v>
      </c>
      <c r="D43" s="10" t="str">
        <f t="shared" si="51"/>
        <v>Oportunidades de educación, salud y cultura para mujeres, jóvenes, niños, niñas y adolescentes</v>
      </c>
      <c r="E43" s="10">
        <f t="shared" si="51"/>
        <v>21</v>
      </c>
      <c r="F43" s="10" t="str">
        <f t="shared" si="51"/>
        <v>Creación y vida cotidiana: Apropiación ciudadana del arte, la cultura y el patrimonio, para la 
democracia cultural</v>
      </c>
      <c r="G43" s="10">
        <f t="shared" si="51"/>
        <v>158</v>
      </c>
      <c r="H43" s="10" t="str">
        <f t="shared" si="51"/>
        <v>Realizar el 100% de las acciones para el fortalecimiento de los estímulos, apoyos concertados y alianzas estratégicas para dinamizar la estrategia sectorial dirigida a fomentar los procesos culturales, artísticos, patrimoniales.</v>
      </c>
      <c r="I43" s="54">
        <f t="shared" si="51"/>
        <v>171</v>
      </c>
      <c r="J43" s="54" t="str">
        <f t="shared" si="51"/>
        <v>Porcentaje de acciones para el fortalecimiento de los estímulos, apoyos concertados y alianzas estratégicas realizadas.</v>
      </c>
      <c r="K43" s="25">
        <f t="shared" si="51"/>
        <v>0</v>
      </c>
      <c r="L43" s="54">
        <f t="shared" si="51"/>
        <v>7650</v>
      </c>
      <c r="M43" s="55">
        <f t="shared" si="51"/>
        <v>2020110010039</v>
      </c>
      <c r="N43" s="54" t="str">
        <f t="shared" si="51"/>
        <v xml:space="preserve">Fortalecimiento de los procesos de fomento cultural para la gestión incluyente en Cultura para la vida cotidiana en Bogotá </v>
      </c>
      <c r="O43" s="54">
        <f t="shared" si="51"/>
        <v>4</v>
      </c>
      <c r="P43" s="54" t="str">
        <f t="shared" si="51"/>
        <v>Entregar 923 estímulos, apoyos concertados y alianzas estratégicas. Estímulos (800), apoyos concertados (120) y alianzas estratégicas (3) dirigidos a fortalecer los procesos de los agentes del sector</v>
      </c>
      <c r="Q43" s="54" t="s">
        <v>59</v>
      </c>
      <c r="R43" s="56">
        <v>1</v>
      </c>
      <c r="S43" s="56">
        <v>1</v>
      </c>
      <c r="T43" s="56">
        <v>1</v>
      </c>
      <c r="U43" s="56">
        <v>1</v>
      </c>
      <c r="V43" s="56">
        <v>1</v>
      </c>
      <c r="W43" s="56">
        <v>1</v>
      </c>
      <c r="X43" s="10">
        <f t="shared" ref="X43:BI43" si="52">+X41</f>
        <v>0</v>
      </c>
      <c r="Y43" s="10">
        <f t="shared" si="52"/>
        <v>0</v>
      </c>
      <c r="Z43" s="40">
        <f t="shared" si="52"/>
        <v>0</v>
      </c>
      <c r="AA43" s="10">
        <f t="shared" si="52"/>
        <v>0</v>
      </c>
      <c r="AB43" s="10">
        <f t="shared" si="52"/>
        <v>0</v>
      </c>
      <c r="AC43" s="40">
        <f t="shared" si="52"/>
        <v>0</v>
      </c>
      <c r="AD43" s="10">
        <f t="shared" si="52"/>
        <v>0</v>
      </c>
      <c r="AE43" s="10">
        <f t="shared" si="52"/>
        <v>0</v>
      </c>
      <c r="AF43" s="40">
        <f t="shared" si="52"/>
        <v>0</v>
      </c>
      <c r="AG43" s="10">
        <f t="shared" si="52"/>
        <v>20</v>
      </c>
      <c r="AH43" s="10">
        <f t="shared" si="52"/>
        <v>0</v>
      </c>
      <c r="AI43" s="40">
        <f t="shared" si="52"/>
        <v>0</v>
      </c>
      <c r="AJ43" s="10">
        <f t="shared" si="52"/>
        <v>20</v>
      </c>
      <c r="AK43" s="10">
        <f t="shared" si="52"/>
        <v>0</v>
      </c>
      <c r="AL43" s="40">
        <f t="shared" si="52"/>
        <v>0</v>
      </c>
      <c r="AM43" s="10">
        <f t="shared" si="52"/>
        <v>145</v>
      </c>
      <c r="AN43" s="10">
        <f t="shared" si="52"/>
        <v>0</v>
      </c>
      <c r="AO43" s="40">
        <f t="shared" si="52"/>
        <v>0</v>
      </c>
      <c r="AP43" s="10">
        <f t="shared" si="52"/>
        <v>250</v>
      </c>
      <c r="AQ43" s="10">
        <f t="shared" si="52"/>
        <v>0</v>
      </c>
      <c r="AR43" s="40">
        <f t="shared" si="52"/>
        <v>0</v>
      </c>
      <c r="AS43" s="10">
        <f t="shared" si="52"/>
        <v>250</v>
      </c>
      <c r="AT43" s="10">
        <f t="shared" si="52"/>
        <v>0</v>
      </c>
      <c r="AU43" s="40">
        <f t="shared" si="52"/>
        <v>0</v>
      </c>
      <c r="AV43" s="10">
        <f t="shared" si="52"/>
        <v>250</v>
      </c>
      <c r="AW43" s="10">
        <f t="shared" si="52"/>
        <v>0</v>
      </c>
      <c r="AX43" s="40">
        <f t="shared" si="52"/>
        <v>0</v>
      </c>
      <c r="AY43" s="10">
        <f t="shared" si="52"/>
        <v>250</v>
      </c>
      <c r="AZ43" s="10">
        <f t="shared" si="52"/>
        <v>0</v>
      </c>
      <c r="BA43" s="40">
        <f t="shared" si="52"/>
        <v>0</v>
      </c>
      <c r="BB43" s="10">
        <f t="shared" si="52"/>
        <v>250</v>
      </c>
      <c r="BC43" s="10">
        <f t="shared" si="52"/>
        <v>0</v>
      </c>
      <c r="BD43" s="40">
        <f t="shared" si="52"/>
        <v>0</v>
      </c>
      <c r="BE43" s="10">
        <f t="shared" si="52"/>
        <v>250</v>
      </c>
      <c r="BF43" s="10">
        <f t="shared" si="52"/>
        <v>0</v>
      </c>
      <c r="BG43" s="40">
        <f t="shared" si="52"/>
        <v>0</v>
      </c>
      <c r="BH43" s="40">
        <f t="shared" si="52"/>
        <v>0</v>
      </c>
      <c r="BI43" s="40">
        <f t="shared" si="52"/>
        <v>0</v>
      </c>
      <c r="BJ43" s="12"/>
    </row>
    <row r="44" spans="1:62" ht="74.25" customHeight="1">
      <c r="A44" s="7">
        <v>1</v>
      </c>
      <c r="B44" s="8" t="s">
        <v>52</v>
      </c>
      <c r="C44" s="7">
        <v>4</v>
      </c>
      <c r="D44" s="8" t="s">
        <v>117</v>
      </c>
      <c r="E44" s="7">
        <v>24</v>
      </c>
      <c r="F44" s="8" t="s">
        <v>118</v>
      </c>
      <c r="G44" s="7">
        <v>165</v>
      </c>
      <c r="H44" s="8" t="s">
        <v>119</v>
      </c>
      <c r="I44" s="7">
        <v>179</v>
      </c>
      <c r="J44" s="8" t="s">
        <v>120</v>
      </c>
      <c r="K44" s="13">
        <v>0</v>
      </c>
      <c r="L44" s="46">
        <v>7887</v>
      </c>
      <c r="M44" s="51">
        <v>2020110010216</v>
      </c>
      <c r="N44" s="46" t="s">
        <v>121</v>
      </c>
      <c r="O44" s="46">
        <v>2</v>
      </c>
      <c r="P44" s="52" t="s">
        <v>119</v>
      </c>
      <c r="Q44" s="46" t="s">
        <v>68</v>
      </c>
      <c r="R44" s="57">
        <v>10</v>
      </c>
      <c r="S44" s="57">
        <v>1</v>
      </c>
      <c r="T44" s="57">
        <v>3</v>
      </c>
      <c r="U44" s="57">
        <v>6</v>
      </c>
      <c r="V44" s="57">
        <v>9</v>
      </c>
      <c r="W44" s="57">
        <v>10</v>
      </c>
      <c r="X44" s="7">
        <v>0</v>
      </c>
      <c r="Y44" s="7">
        <v>0</v>
      </c>
      <c r="Z44" s="41">
        <f>IF(X44,Y44/X44,0)</f>
        <v>0</v>
      </c>
      <c r="AA44" s="7">
        <v>0</v>
      </c>
      <c r="AB44" s="7"/>
      <c r="AC44" s="41">
        <f>IF(AA44,AB44/AA44,0)</f>
        <v>0</v>
      </c>
      <c r="AD44" s="7">
        <v>0</v>
      </c>
      <c r="AE44" s="15"/>
      <c r="AF44" s="41">
        <f>IF(AD44,AE44/AD44,0)</f>
        <v>0</v>
      </c>
      <c r="AG44" s="7">
        <v>0</v>
      </c>
      <c r="AH44" s="15"/>
      <c r="AI44" s="41">
        <f>IF(AG44,AH44/AG44,0)</f>
        <v>0</v>
      </c>
      <c r="AJ44" s="7">
        <v>0</v>
      </c>
      <c r="AK44" s="7"/>
      <c r="AL44" s="41">
        <f>IF(AJ44,AK44/AJ44,0)</f>
        <v>0</v>
      </c>
      <c r="AM44" s="7">
        <v>0</v>
      </c>
      <c r="AN44" s="7"/>
      <c r="AO44" s="41">
        <f>IF(AM44,AN44/AM44,0)</f>
        <v>0</v>
      </c>
      <c r="AP44" s="16">
        <v>0</v>
      </c>
      <c r="AQ44" s="16"/>
      <c r="AR44" s="41">
        <f>IF(AP44,AQ44/AP44,0)</f>
        <v>0</v>
      </c>
      <c r="AS44" s="16">
        <v>0</v>
      </c>
      <c r="AT44" s="16"/>
      <c r="AU44" s="41">
        <f>IF(AS44,AT44/AS44,0)</f>
        <v>0</v>
      </c>
      <c r="AV44" s="16">
        <v>1</v>
      </c>
      <c r="AW44" s="16"/>
      <c r="AX44" s="41">
        <f>IF(AV44,AW44/AV44,0)</f>
        <v>0</v>
      </c>
      <c r="AY44" s="16">
        <v>2</v>
      </c>
      <c r="AZ44" s="16"/>
      <c r="BA44" s="41">
        <f>IF(AY44,AZ44/AY44,0)</f>
        <v>0</v>
      </c>
      <c r="BB44" s="16">
        <v>3</v>
      </c>
      <c r="BC44" s="16"/>
      <c r="BD44" s="41">
        <f>IF(BB44,BC44/BB44,0)</f>
        <v>0</v>
      </c>
      <c r="BE44" s="16">
        <v>3</v>
      </c>
      <c r="BF44" s="16"/>
      <c r="BG44" s="41">
        <f>IF(BE44,BF44/BE44,0)</f>
        <v>0</v>
      </c>
      <c r="BH44" s="84"/>
      <c r="BI44" s="90"/>
    </row>
    <row r="45" spans="1:62" ht="85.5" customHeight="1">
      <c r="A45" s="10">
        <f t="shared" ref="A45:J45" si="53">+A44</f>
        <v>1</v>
      </c>
      <c r="B45" s="10" t="str">
        <f t="shared" si="53"/>
        <v>Hacer un nuevo contrato social con igualdad de oportunidades para la inclusión social, productiva
y política</v>
      </c>
      <c r="C45" s="10">
        <f t="shared" si="53"/>
        <v>4</v>
      </c>
      <c r="D45" s="10" t="str">
        <f t="shared" si="53"/>
        <v xml:space="preserve">Reactivación y adaptación económica a través de esquemas de productividad sostenible </v>
      </c>
      <c r="E45" s="10">
        <f t="shared" si="53"/>
        <v>24</v>
      </c>
      <c r="F45" s="10" t="str">
        <f t="shared" si="53"/>
        <v>Bogotá región emprendedora e innovadora</v>
      </c>
      <c r="G45" s="10">
        <f t="shared" si="53"/>
        <v>165</v>
      </c>
      <c r="H45" s="10" t="str">
        <f t="shared" si="53"/>
        <v>Desarrollar diez (10) actividades de impacto artístico, cultural y patrimonial en Bogotá y la Región</v>
      </c>
      <c r="I45" s="10">
        <f t="shared" si="53"/>
        <v>179</v>
      </c>
      <c r="J45" s="10" t="str">
        <f t="shared" si="53"/>
        <v>Número de actividades de impacto desarrolladas</v>
      </c>
      <c r="K45" s="25">
        <v>0</v>
      </c>
      <c r="L45" s="54">
        <f t="shared" ref="L45:BI45" si="54">+L44</f>
        <v>7887</v>
      </c>
      <c r="M45" s="55">
        <f t="shared" si="54"/>
        <v>2020110010216</v>
      </c>
      <c r="N45" s="54" t="str">
        <f t="shared" si="54"/>
        <v>Implementación de una estrategia de arte en espacio público en Bogotá</v>
      </c>
      <c r="O45" s="54">
        <f t="shared" si="54"/>
        <v>2</v>
      </c>
      <c r="P45" s="54" t="str">
        <f t="shared" si="54"/>
        <v>Desarrollar diez (10) actividades de impacto artístico, cultural y patrimonial en Bogotá y la Región</v>
      </c>
      <c r="Q45" s="54" t="str">
        <f t="shared" si="54"/>
        <v>CRECIENTE</v>
      </c>
      <c r="R45" s="58">
        <f t="shared" si="54"/>
        <v>10</v>
      </c>
      <c r="S45" s="58">
        <f t="shared" si="54"/>
        <v>1</v>
      </c>
      <c r="T45" s="58">
        <f t="shared" si="54"/>
        <v>3</v>
      </c>
      <c r="U45" s="58">
        <f t="shared" si="54"/>
        <v>6</v>
      </c>
      <c r="V45" s="58">
        <f t="shared" si="54"/>
        <v>9</v>
      </c>
      <c r="W45" s="58">
        <f t="shared" si="54"/>
        <v>10</v>
      </c>
      <c r="X45" s="10">
        <f t="shared" si="54"/>
        <v>0</v>
      </c>
      <c r="Y45" s="10">
        <f t="shared" si="54"/>
        <v>0</v>
      </c>
      <c r="Z45" s="40">
        <f t="shared" si="54"/>
        <v>0</v>
      </c>
      <c r="AA45" s="10">
        <f t="shared" si="54"/>
        <v>0</v>
      </c>
      <c r="AB45" s="10">
        <f t="shared" si="54"/>
        <v>0</v>
      </c>
      <c r="AC45" s="40">
        <f t="shared" si="54"/>
        <v>0</v>
      </c>
      <c r="AD45" s="10">
        <f t="shared" si="54"/>
        <v>0</v>
      </c>
      <c r="AE45" s="10">
        <f t="shared" si="54"/>
        <v>0</v>
      </c>
      <c r="AF45" s="40">
        <f t="shared" si="54"/>
        <v>0</v>
      </c>
      <c r="AG45" s="10">
        <f t="shared" si="54"/>
        <v>0</v>
      </c>
      <c r="AH45" s="10">
        <f t="shared" si="54"/>
        <v>0</v>
      </c>
      <c r="AI45" s="40">
        <f t="shared" si="54"/>
        <v>0</v>
      </c>
      <c r="AJ45" s="10">
        <f t="shared" si="54"/>
        <v>0</v>
      </c>
      <c r="AK45" s="10">
        <f t="shared" si="54"/>
        <v>0</v>
      </c>
      <c r="AL45" s="40">
        <f t="shared" si="54"/>
        <v>0</v>
      </c>
      <c r="AM45" s="10">
        <f t="shared" si="54"/>
        <v>0</v>
      </c>
      <c r="AN45" s="10">
        <f t="shared" si="54"/>
        <v>0</v>
      </c>
      <c r="AO45" s="40">
        <f t="shared" si="54"/>
        <v>0</v>
      </c>
      <c r="AP45" s="10">
        <f t="shared" si="54"/>
        <v>0</v>
      </c>
      <c r="AQ45" s="10">
        <f t="shared" si="54"/>
        <v>0</v>
      </c>
      <c r="AR45" s="40">
        <f t="shared" si="54"/>
        <v>0</v>
      </c>
      <c r="AS45" s="10">
        <f t="shared" si="54"/>
        <v>0</v>
      </c>
      <c r="AT45" s="10">
        <f t="shared" si="54"/>
        <v>0</v>
      </c>
      <c r="AU45" s="40">
        <f t="shared" si="54"/>
        <v>0</v>
      </c>
      <c r="AV45" s="10">
        <f t="shared" si="54"/>
        <v>1</v>
      </c>
      <c r="AW45" s="10">
        <f t="shared" si="54"/>
        <v>0</v>
      </c>
      <c r="AX45" s="40">
        <f t="shared" si="54"/>
        <v>0</v>
      </c>
      <c r="AY45" s="10">
        <f t="shared" si="54"/>
        <v>2</v>
      </c>
      <c r="AZ45" s="10">
        <f t="shared" si="54"/>
        <v>0</v>
      </c>
      <c r="BA45" s="40">
        <f t="shared" si="54"/>
        <v>0</v>
      </c>
      <c r="BB45" s="10">
        <f t="shared" si="54"/>
        <v>3</v>
      </c>
      <c r="BC45" s="10">
        <f t="shared" si="54"/>
        <v>0</v>
      </c>
      <c r="BD45" s="40">
        <f t="shared" si="54"/>
        <v>0</v>
      </c>
      <c r="BE45" s="10">
        <f t="shared" si="54"/>
        <v>3</v>
      </c>
      <c r="BF45" s="10">
        <f t="shared" si="54"/>
        <v>0</v>
      </c>
      <c r="BG45" s="40">
        <f t="shared" si="54"/>
        <v>0</v>
      </c>
      <c r="BH45" s="40">
        <f t="shared" si="54"/>
        <v>0</v>
      </c>
      <c r="BI45" s="40">
        <f t="shared" si="54"/>
        <v>0</v>
      </c>
      <c r="BJ45" s="12"/>
    </row>
    <row r="46" spans="1:62" ht="77.25" customHeight="1">
      <c r="A46" s="7">
        <v>1</v>
      </c>
      <c r="B46" s="8" t="s">
        <v>52</v>
      </c>
      <c r="C46" s="7">
        <v>4</v>
      </c>
      <c r="D46" s="8" t="s">
        <v>117</v>
      </c>
      <c r="E46" s="7">
        <v>24</v>
      </c>
      <c r="F46" s="8" t="s">
        <v>118</v>
      </c>
      <c r="G46" s="7">
        <v>167</v>
      </c>
      <c r="H46" s="8" t="s">
        <v>122</v>
      </c>
      <c r="I46" s="7">
        <v>181</v>
      </c>
      <c r="J46" s="8" t="s">
        <v>123</v>
      </c>
      <c r="K46" s="7">
        <v>1</v>
      </c>
      <c r="L46" s="46">
        <v>7881</v>
      </c>
      <c r="M46" s="51">
        <v>2020110010059</v>
      </c>
      <c r="N46" s="46" t="s">
        <v>124</v>
      </c>
      <c r="O46" s="46">
        <v>1</v>
      </c>
      <c r="P46" s="52" t="s">
        <v>125</v>
      </c>
      <c r="Q46" s="46" t="s">
        <v>59</v>
      </c>
      <c r="R46" s="57">
        <v>1</v>
      </c>
      <c r="S46" s="57">
        <v>1</v>
      </c>
      <c r="T46" s="57">
        <v>1</v>
      </c>
      <c r="U46" s="57">
        <v>1</v>
      </c>
      <c r="V46" s="57">
        <v>1</v>
      </c>
      <c r="W46" s="57">
        <v>1</v>
      </c>
      <c r="X46" s="7">
        <v>0.05</v>
      </c>
      <c r="Y46" s="7">
        <v>0.05</v>
      </c>
      <c r="Z46" s="41">
        <f t="shared" si="14"/>
        <v>1</v>
      </c>
      <c r="AA46" s="16">
        <v>0.1</v>
      </c>
      <c r="AB46" s="16"/>
      <c r="AC46" s="41">
        <f t="shared" si="0"/>
        <v>0</v>
      </c>
      <c r="AD46" s="16">
        <v>0.2</v>
      </c>
      <c r="AE46" s="15"/>
      <c r="AF46" s="41">
        <f t="shared" si="1"/>
        <v>0</v>
      </c>
      <c r="AG46" s="16">
        <v>0.3</v>
      </c>
      <c r="AH46" s="15"/>
      <c r="AI46" s="41">
        <f t="shared" si="2"/>
        <v>0</v>
      </c>
      <c r="AJ46" s="16">
        <v>0.4</v>
      </c>
      <c r="AK46" s="7"/>
      <c r="AL46" s="41">
        <f t="shared" si="3"/>
        <v>0</v>
      </c>
      <c r="AM46" s="16">
        <v>0.5</v>
      </c>
      <c r="AN46" s="7"/>
      <c r="AO46" s="41">
        <f t="shared" si="4"/>
        <v>0</v>
      </c>
      <c r="AP46" s="16">
        <v>0.6</v>
      </c>
      <c r="AQ46" s="16"/>
      <c r="AR46" s="41">
        <f t="shared" si="5"/>
        <v>0</v>
      </c>
      <c r="AS46" s="16">
        <v>0.7</v>
      </c>
      <c r="AT46" s="7"/>
      <c r="AU46" s="41">
        <f t="shared" si="6"/>
        <v>0</v>
      </c>
      <c r="AV46" s="16">
        <v>0.8</v>
      </c>
      <c r="AW46" s="7"/>
      <c r="AX46" s="41">
        <f t="shared" si="7"/>
        <v>0</v>
      </c>
      <c r="AY46" s="16">
        <v>0.9</v>
      </c>
      <c r="AZ46" s="72"/>
      <c r="BA46" s="41">
        <f t="shared" si="8"/>
        <v>0</v>
      </c>
      <c r="BB46" s="7">
        <v>0.95</v>
      </c>
      <c r="BC46" s="72"/>
      <c r="BD46" s="41">
        <f t="shared" si="9"/>
        <v>0</v>
      </c>
      <c r="BE46" s="7">
        <v>1</v>
      </c>
      <c r="BF46" s="72"/>
      <c r="BG46" s="41">
        <f t="shared" si="10"/>
        <v>0</v>
      </c>
      <c r="BH46" s="84"/>
      <c r="BI46" s="90"/>
    </row>
    <row r="47" spans="1:62" ht="93.75" customHeight="1">
      <c r="A47" s="10">
        <f t="shared" ref="A47:BI47" si="55">+A46</f>
        <v>1</v>
      </c>
      <c r="B47" s="10" t="str">
        <f t="shared" si="55"/>
        <v>Hacer un nuevo contrato social con igualdad de oportunidades para la inclusión social, productiva
y política</v>
      </c>
      <c r="C47" s="10">
        <f t="shared" si="55"/>
        <v>4</v>
      </c>
      <c r="D47" s="10" t="str">
        <f t="shared" si="55"/>
        <v xml:space="preserve">Reactivación y adaptación económica a través de esquemas de productividad sostenible </v>
      </c>
      <c r="E47" s="10">
        <f t="shared" si="55"/>
        <v>24</v>
      </c>
      <c r="F47" s="10" t="str">
        <f t="shared" si="55"/>
        <v>Bogotá región emprendedora e innovadora</v>
      </c>
      <c r="G47" s="10">
        <f t="shared" si="55"/>
        <v>167</v>
      </c>
      <c r="H47" s="10" t="str">
        <f t="shared" si="55"/>
        <v>Diseñar e implementar dos (2) estrategias para reconocer, crear, fortalecer, consolidar y/o posicionar Distritos Creativos, así como espacios adecuados para el desarrollo de actividades culturales y creativas.</v>
      </c>
      <c r="I47" s="10">
        <f t="shared" si="55"/>
        <v>181</v>
      </c>
      <c r="J47" s="10" t="str">
        <f t="shared" si="55"/>
        <v>Número de estrategias para reconocer, crear, fortalecer, consolidar y/o posicionar Distritos Creativos diseñadas e implementadas</v>
      </c>
      <c r="K47" s="10">
        <f t="shared" si="55"/>
        <v>1</v>
      </c>
      <c r="L47" s="54">
        <f t="shared" si="55"/>
        <v>7881</v>
      </c>
      <c r="M47" s="55">
        <f t="shared" si="55"/>
        <v>2020110010059</v>
      </c>
      <c r="N47" s="54" t="str">
        <f t="shared" si="55"/>
        <v>Generación de desarrollo social y económico sostenible a través de las actividades culturales y creativas en Bogotá.</v>
      </c>
      <c r="O47" s="54">
        <f t="shared" si="55"/>
        <v>1</v>
      </c>
      <c r="P47" s="54" t="str">
        <f t="shared" si="55"/>
        <v>Diseñar e implementar 1 estrategia para reconocer, crear, fortalecer, consolidar y/o posicionar Distritos Creativos, así como espacios adecuados para el desarrollo de actividades culturales y creativas</v>
      </c>
      <c r="Q47" s="54" t="str">
        <f t="shared" si="55"/>
        <v>CONSTANTE</v>
      </c>
      <c r="R47" s="58">
        <f t="shared" si="55"/>
        <v>1</v>
      </c>
      <c r="S47" s="58">
        <f t="shared" si="55"/>
        <v>1</v>
      </c>
      <c r="T47" s="58">
        <f t="shared" si="55"/>
        <v>1</v>
      </c>
      <c r="U47" s="58">
        <f t="shared" si="55"/>
        <v>1</v>
      </c>
      <c r="V47" s="58">
        <f t="shared" si="55"/>
        <v>1</v>
      </c>
      <c r="W47" s="58">
        <f t="shared" si="55"/>
        <v>1</v>
      </c>
      <c r="X47" s="10">
        <f t="shared" si="55"/>
        <v>0.05</v>
      </c>
      <c r="Y47" s="10">
        <f t="shared" si="55"/>
        <v>0.05</v>
      </c>
      <c r="Z47" s="40">
        <f t="shared" si="55"/>
        <v>1</v>
      </c>
      <c r="AA47" s="10">
        <f t="shared" si="55"/>
        <v>0.1</v>
      </c>
      <c r="AB47" s="10">
        <f t="shared" si="55"/>
        <v>0</v>
      </c>
      <c r="AC47" s="40">
        <f t="shared" si="55"/>
        <v>0</v>
      </c>
      <c r="AD47" s="10">
        <f t="shared" si="55"/>
        <v>0.2</v>
      </c>
      <c r="AE47" s="10">
        <f t="shared" si="55"/>
        <v>0</v>
      </c>
      <c r="AF47" s="40">
        <f t="shared" si="55"/>
        <v>0</v>
      </c>
      <c r="AG47" s="10">
        <f t="shared" si="55"/>
        <v>0.3</v>
      </c>
      <c r="AH47" s="10">
        <f t="shared" si="55"/>
        <v>0</v>
      </c>
      <c r="AI47" s="40">
        <f t="shared" si="55"/>
        <v>0</v>
      </c>
      <c r="AJ47" s="10">
        <f t="shared" si="55"/>
        <v>0.4</v>
      </c>
      <c r="AK47" s="10">
        <f t="shared" si="55"/>
        <v>0</v>
      </c>
      <c r="AL47" s="40">
        <f t="shared" si="55"/>
        <v>0</v>
      </c>
      <c r="AM47" s="10">
        <f t="shared" si="55"/>
        <v>0.5</v>
      </c>
      <c r="AN47" s="10">
        <f t="shared" si="55"/>
        <v>0</v>
      </c>
      <c r="AO47" s="40">
        <f t="shared" si="55"/>
        <v>0</v>
      </c>
      <c r="AP47" s="10">
        <f t="shared" si="55"/>
        <v>0.6</v>
      </c>
      <c r="AQ47" s="10">
        <f t="shared" si="55"/>
        <v>0</v>
      </c>
      <c r="AR47" s="40">
        <f t="shared" si="55"/>
        <v>0</v>
      </c>
      <c r="AS47" s="10">
        <f t="shared" si="55"/>
        <v>0.7</v>
      </c>
      <c r="AT47" s="10">
        <f t="shared" si="55"/>
        <v>0</v>
      </c>
      <c r="AU47" s="40">
        <f t="shared" si="55"/>
        <v>0</v>
      </c>
      <c r="AV47" s="10">
        <f t="shared" si="55"/>
        <v>0.8</v>
      </c>
      <c r="AW47" s="10">
        <f t="shared" si="55"/>
        <v>0</v>
      </c>
      <c r="AX47" s="40">
        <f t="shared" si="55"/>
        <v>0</v>
      </c>
      <c r="AY47" s="10">
        <f t="shared" si="55"/>
        <v>0.9</v>
      </c>
      <c r="AZ47" s="10">
        <f t="shared" si="55"/>
        <v>0</v>
      </c>
      <c r="BA47" s="40">
        <f t="shared" si="55"/>
        <v>0</v>
      </c>
      <c r="BB47" s="10">
        <f t="shared" si="55"/>
        <v>0.95</v>
      </c>
      <c r="BC47" s="10">
        <f t="shared" si="55"/>
        <v>0</v>
      </c>
      <c r="BD47" s="40">
        <f t="shared" si="55"/>
        <v>0</v>
      </c>
      <c r="BE47" s="10">
        <f t="shared" si="55"/>
        <v>1</v>
      </c>
      <c r="BF47" s="10">
        <f t="shared" si="55"/>
        <v>0</v>
      </c>
      <c r="BG47" s="40">
        <f t="shared" si="55"/>
        <v>0</v>
      </c>
      <c r="BH47" s="40">
        <f t="shared" si="55"/>
        <v>0</v>
      </c>
      <c r="BI47" s="40">
        <f t="shared" si="55"/>
        <v>0</v>
      </c>
      <c r="BJ47" s="12"/>
    </row>
    <row r="48" spans="1:62" ht="65.25" customHeight="1">
      <c r="A48" s="7">
        <v>1</v>
      </c>
      <c r="B48" s="8" t="s">
        <v>52</v>
      </c>
      <c r="C48" s="7">
        <v>4</v>
      </c>
      <c r="D48" s="8" t="s">
        <v>117</v>
      </c>
      <c r="E48" s="7">
        <v>24</v>
      </c>
      <c r="F48" s="8" t="s">
        <v>118</v>
      </c>
      <c r="G48" s="7">
        <v>168</v>
      </c>
      <c r="H48" s="8" t="s">
        <v>126</v>
      </c>
      <c r="I48" s="7">
        <v>182</v>
      </c>
      <c r="J48" s="8" t="s">
        <v>127</v>
      </c>
      <c r="K48" s="13">
        <v>0</v>
      </c>
      <c r="L48" s="46">
        <v>7881</v>
      </c>
      <c r="M48" s="51">
        <v>2020110010059</v>
      </c>
      <c r="N48" s="46" t="s">
        <v>124</v>
      </c>
      <c r="O48" s="46">
        <v>2</v>
      </c>
      <c r="P48" s="52" t="s">
        <v>128</v>
      </c>
      <c r="Q48" s="46" t="s">
        <v>59</v>
      </c>
      <c r="R48" s="57">
        <v>1</v>
      </c>
      <c r="S48" s="57">
        <v>1</v>
      </c>
      <c r="T48" s="57">
        <v>1</v>
      </c>
      <c r="U48" s="57">
        <v>1</v>
      </c>
      <c r="V48" s="57">
        <v>1</v>
      </c>
      <c r="W48" s="57">
        <v>1</v>
      </c>
      <c r="X48" s="7">
        <v>0.05</v>
      </c>
      <c r="Y48" s="7">
        <v>0.05</v>
      </c>
      <c r="Z48" s="41">
        <f t="shared" si="14"/>
        <v>1</v>
      </c>
      <c r="AA48" s="16">
        <v>0.1</v>
      </c>
      <c r="AB48" s="16"/>
      <c r="AC48" s="41">
        <f t="shared" si="0"/>
        <v>0</v>
      </c>
      <c r="AD48" s="16">
        <v>0.2</v>
      </c>
      <c r="AE48" s="15"/>
      <c r="AF48" s="41">
        <f t="shared" si="1"/>
        <v>0</v>
      </c>
      <c r="AG48" s="16">
        <v>0.3</v>
      </c>
      <c r="AH48" s="15"/>
      <c r="AI48" s="41">
        <f t="shared" si="2"/>
        <v>0</v>
      </c>
      <c r="AJ48" s="16">
        <v>0.4</v>
      </c>
      <c r="AK48" s="7"/>
      <c r="AL48" s="41">
        <f t="shared" si="3"/>
        <v>0</v>
      </c>
      <c r="AM48" s="16">
        <v>0.5</v>
      </c>
      <c r="AN48" s="7"/>
      <c r="AO48" s="41">
        <f t="shared" si="4"/>
        <v>0</v>
      </c>
      <c r="AP48" s="16">
        <v>0.6</v>
      </c>
      <c r="AQ48" s="16"/>
      <c r="AR48" s="41">
        <f t="shared" si="5"/>
        <v>0</v>
      </c>
      <c r="AS48" s="16">
        <v>0.7</v>
      </c>
      <c r="AT48" s="7"/>
      <c r="AU48" s="41">
        <f t="shared" si="6"/>
        <v>0</v>
      </c>
      <c r="AV48" s="16">
        <v>0.8</v>
      </c>
      <c r="AW48" s="7"/>
      <c r="AX48" s="41">
        <f t="shared" si="7"/>
        <v>0</v>
      </c>
      <c r="AY48" s="16">
        <v>0.9</v>
      </c>
      <c r="AZ48" s="72"/>
      <c r="BA48" s="41">
        <f t="shared" si="8"/>
        <v>0</v>
      </c>
      <c r="BB48" s="7">
        <v>0.95</v>
      </c>
      <c r="BC48" s="72"/>
      <c r="BD48" s="41">
        <f t="shared" si="9"/>
        <v>0</v>
      </c>
      <c r="BE48" s="7">
        <v>1</v>
      </c>
      <c r="BF48" s="72"/>
      <c r="BG48" s="41">
        <f t="shared" si="10"/>
        <v>0</v>
      </c>
      <c r="BH48" s="84"/>
      <c r="BI48" s="90"/>
    </row>
    <row r="49" spans="1:62" ht="82.5" customHeight="1">
      <c r="A49" s="10">
        <f t="shared" ref="A49:BI49" si="56">+A48</f>
        <v>1</v>
      </c>
      <c r="B49" s="10" t="str">
        <f t="shared" si="56"/>
        <v>Hacer un nuevo contrato social con igualdad de oportunidades para la inclusión social, productiva
y política</v>
      </c>
      <c r="C49" s="10">
        <f t="shared" si="56"/>
        <v>4</v>
      </c>
      <c r="D49" s="10" t="str">
        <f t="shared" si="56"/>
        <v xml:space="preserve">Reactivación y adaptación económica a través de esquemas de productividad sostenible </v>
      </c>
      <c r="E49" s="10">
        <f t="shared" si="56"/>
        <v>24</v>
      </c>
      <c r="F49" s="10" t="str">
        <f t="shared" si="56"/>
        <v>Bogotá región emprendedora e innovadora</v>
      </c>
      <c r="G49" s="10">
        <f t="shared" si="56"/>
        <v>168</v>
      </c>
      <c r="H49" s="10" t="str">
        <f t="shared" si="56"/>
        <v>Diseñar y promover tres (3) programas para el fortalecimiento de la cadena de valor de la economía cultural y creativa.</v>
      </c>
      <c r="I49" s="10">
        <f t="shared" si="56"/>
        <v>182</v>
      </c>
      <c r="J49" s="10" t="str">
        <f t="shared" si="56"/>
        <v>Número de programas para el fortalecimiento de la cadena de valor diseñadas y promovidas</v>
      </c>
      <c r="K49" s="25">
        <f t="shared" si="56"/>
        <v>0</v>
      </c>
      <c r="L49" s="54">
        <f t="shared" si="56"/>
        <v>7881</v>
      </c>
      <c r="M49" s="55">
        <f t="shared" si="56"/>
        <v>2020110010059</v>
      </c>
      <c r="N49" s="54" t="str">
        <f t="shared" si="56"/>
        <v>Generación de desarrollo social y económico sostenible a través de las actividades culturales y creativas en Bogotá.</v>
      </c>
      <c r="O49" s="54">
        <f t="shared" si="56"/>
        <v>2</v>
      </c>
      <c r="P49" s="54" t="str">
        <f t="shared" si="56"/>
        <v>Diseñar y promover 1 programa para el fortlecimiento de la cadena de valor de la economía cultural y creativa</v>
      </c>
      <c r="Q49" s="54" t="str">
        <f t="shared" si="56"/>
        <v>CONSTANTE</v>
      </c>
      <c r="R49" s="58">
        <f t="shared" si="56"/>
        <v>1</v>
      </c>
      <c r="S49" s="58">
        <f t="shared" si="56"/>
        <v>1</v>
      </c>
      <c r="T49" s="58">
        <f t="shared" si="56"/>
        <v>1</v>
      </c>
      <c r="U49" s="58">
        <f t="shared" si="56"/>
        <v>1</v>
      </c>
      <c r="V49" s="58">
        <f t="shared" si="56"/>
        <v>1</v>
      </c>
      <c r="W49" s="58">
        <v>1</v>
      </c>
      <c r="X49" s="10">
        <f t="shared" si="56"/>
        <v>0.05</v>
      </c>
      <c r="Y49" s="10">
        <f t="shared" si="56"/>
        <v>0.05</v>
      </c>
      <c r="Z49" s="40">
        <f t="shared" si="56"/>
        <v>1</v>
      </c>
      <c r="AA49" s="10">
        <f t="shared" si="56"/>
        <v>0.1</v>
      </c>
      <c r="AB49" s="10">
        <f t="shared" si="56"/>
        <v>0</v>
      </c>
      <c r="AC49" s="40">
        <f t="shared" si="56"/>
        <v>0</v>
      </c>
      <c r="AD49" s="10">
        <f t="shared" si="56"/>
        <v>0.2</v>
      </c>
      <c r="AE49" s="10">
        <f t="shared" si="56"/>
        <v>0</v>
      </c>
      <c r="AF49" s="40">
        <f t="shared" si="56"/>
        <v>0</v>
      </c>
      <c r="AG49" s="10">
        <f t="shared" si="56"/>
        <v>0.3</v>
      </c>
      <c r="AH49" s="10">
        <f t="shared" si="56"/>
        <v>0</v>
      </c>
      <c r="AI49" s="40">
        <f t="shared" si="56"/>
        <v>0</v>
      </c>
      <c r="AJ49" s="10">
        <f t="shared" si="56"/>
        <v>0.4</v>
      </c>
      <c r="AK49" s="10">
        <f t="shared" si="56"/>
        <v>0</v>
      </c>
      <c r="AL49" s="40">
        <f t="shared" si="56"/>
        <v>0</v>
      </c>
      <c r="AM49" s="10">
        <f t="shared" si="56"/>
        <v>0.5</v>
      </c>
      <c r="AN49" s="10">
        <f t="shared" si="56"/>
        <v>0</v>
      </c>
      <c r="AO49" s="40">
        <f t="shared" si="56"/>
        <v>0</v>
      </c>
      <c r="AP49" s="10">
        <f t="shared" si="56"/>
        <v>0.6</v>
      </c>
      <c r="AQ49" s="10">
        <f t="shared" si="56"/>
        <v>0</v>
      </c>
      <c r="AR49" s="40">
        <f t="shared" si="56"/>
        <v>0</v>
      </c>
      <c r="AS49" s="10">
        <f t="shared" si="56"/>
        <v>0.7</v>
      </c>
      <c r="AT49" s="10">
        <f t="shared" si="56"/>
        <v>0</v>
      </c>
      <c r="AU49" s="40">
        <f t="shared" si="56"/>
        <v>0</v>
      </c>
      <c r="AV49" s="10">
        <f t="shared" si="56"/>
        <v>0.8</v>
      </c>
      <c r="AW49" s="10">
        <f t="shared" si="56"/>
        <v>0</v>
      </c>
      <c r="AX49" s="40">
        <f t="shared" si="56"/>
        <v>0</v>
      </c>
      <c r="AY49" s="10">
        <f t="shared" si="56"/>
        <v>0.9</v>
      </c>
      <c r="AZ49" s="10">
        <f t="shared" si="56"/>
        <v>0</v>
      </c>
      <c r="BA49" s="40">
        <f t="shared" si="56"/>
        <v>0</v>
      </c>
      <c r="BB49" s="10">
        <f t="shared" si="56"/>
        <v>0.95</v>
      </c>
      <c r="BC49" s="10">
        <f t="shared" si="56"/>
        <v>0</v>
      </c>
      <c r="BD49" s="40">
        <f t="shared" si="56"/>
        <v>0</v>
      </c>
      <c r="BE49" s="10">
        <f t="shared" si="56"/>
        <v>1</v>
      </c>
      <c r="BF49" s="10">
        <f t="shared" si="56"/>
        <v>0</v>
      </c>
      <c r="BG49" s="40">
        <f t="shared" si="56"/>
        <v>0</v>
      </c>
      <c r="BH49" s="40">
        <f t="shared" si="56"/>
        <v>0</v>
      </c>
      <c r="BI49" s="40">
        <f t="shared" si="56"/>
        <v>0</v>
      </c>
      <c r="BJ49" s="12"/>
    </row>
    <row r="50" spans="1:62" ht="68.25" customHeight="1">
      <c r="A50" s="7">
        <v>1</v>
      </c>
      <c r="B50" s="8" t="s">
        <v>52</v>
      </c>
      <c r="C50" s="7">
        <v>4</v>
      </c>
      <c r="D50" s="8" t="s">
        <v>117</v>
      </c>
      <c r="E50" s="7">
        <v>24</v>
      </c>
      <c r="F50" s="8" t="s">
        <v>118</v>
      </c>
      <c r="G50" s="7">
        <v>174</v>
      </c>
      <c r="H50" s="8" t="s">
        <v>129</v>
      </c>
      <c r="I50" s="7">
        <v>188</v>
      </c>
      <c r="J50" s="8" t="s">
        <v>130</v>
      </c>
      <c r="K50" s="13">
        <v>0</v>
      </c>
      <c r="L50" s="46">
        <v>7887</v>
      </c>
      <c r="M50" s="51">
        <v>2020110010216</v>
      </c>
      <c r="N50" s="46" t="s">
        <v>121</v>
      </c>
      <c r="O50" s="46">
        <v>1</v>
      </c>
      <c r="P50" s="52" t="s">
        <v>131</v>
      </c>
      <c r="Q50" s="46" t="s">
        <v>68</v>
      </c>
      <c r="R50" s="57">
        <v>1</v>
      </c>
      <c r="S50" s="67">
        <v>0.13</v>
      </c>
      <c r="T50" s="67">
        <v>0.38</v>
      </c>
      <c r="U50" s="67">
        <v>0.63</v>
      </c>
      <c r="V50" s="67">
        <v>0.88</v>
      </c>
      <c r="W50" s="67">
        <v>1</v>
      </c>
      <c r="X50" s="46">
        <v>0</v>
      </c>
      <c r="Y50" s="46">
        <v>0</v>
      </c>
      <c r="Z50" s="96">
        <f>IF(X50,Y50/X50,0)</f>
        <v>0</v>
      </c>
      <c r="AA50" s="7">
        <v>0.01</v>
      </c>
      <c r="AB50" s="7"/>
      <c r="AC50" s="41">
        <f>IF(AA50,AB50/AA50,0)</f>
        <v>0</v>
      </c>
      <c r="AD50" s="7">
        <v>0.03</v>
      </c>
      <c r="AE50" s="15"/>
      <c r="AF50" s="41">
        <f>IF(AD50,AE50/AD50,0)</f>
        <v>0</v>
      </c>
      <c r="AG50" s="16">
        <v>0.1</v>
      </c>
      <c r="AH50" s="15"/>
      <c r="AI50" s="41">
        <f>IF(AG50,AH50/AG50,0)</f>
        <v>0</v>
      </c>
      <c r="AJ50" s="16">
        <v>0.11</v>
      </c>
      <c r="AK50" s="7"/>
      <c r="AL50" s="41">
        <f>IF(AJ50,AK50/AJ50,0)</f>
        <v>0</v>
      </c>
      <c r="AM50" s="7">
        <v>0.13</v>
      </c>
      <c r="AN50" s="7"/>
      <c r="AO50" s="41">
        <f>IF(AM50,AN50/AM50,0)</f>
        <v>0</v>
      </c>
      <c r="AP50" s="26">
        <v>0.2</v>
      </c>
      <c r="AQ50" s="26"/>
      <c r="AR50" s="41">
        <f>IF(AP50,AQ50/AP50,0)</f>
        <v>0</v>
      </c>
      <c r="AS50" s="16">
        <v>0.21</v>
      </c>
      <c r="AT50" s="7"/>
      <c r="AU50" s="41">
        <f>IF(AS50,AT50/AS50,0)</f>
        <v>0</v>
      </c>
      <c r="AV50" s="7">
        <v>0.22</v>
      </c>
      <c r="AW50" s="7"/>
      <c r="AX50" s="41">
        <f>IF(AV50,AW50/AV50,0)</f>
        <v>0</v>
      </c>
      <c r="AY50" s="16">
        <v>0.3</v>
      </c>
      <c r="AZ50" s="7"/>
      <c r="BA50" s="41">
        <f>IF(AY50,AZ50/AY50,0)</f>
        <v>0</v>
      </c>
      <c r="BB50" s="7">
        <v>0.31</v>
      </c>
      <c r="BC50" s="7"/>
      <c r="BD50" s="41">
        <f>IF(BB50,BC50/BB50,0)</f>
        <v>0</v>
      </c>
      <c r="BE50" s="7">
        <v>0.38</v>
      </c>
      <c r="BF50" s="72"/>
      <c r="BG50" s="41">
        <f>IF(BE50,BF50/BE50,0)</f>
        <v>0</v>
      </c>
      <c r="BH50" s="84"/>
      <c r="BI50" s="90"/>
    </row>
    <row r="51" spans="1:62" ht="84.75" customHeight="1">
      <c r="A51" s="10">
        <f t="shared" ref="A51:BI51" si="57">+A50</f>
        <v>1</v>
      </c>
      <c r="B51" s="10" t="str">
        <f t="shared" si="57"/>
        <v>Hacer un nuevo contrato social con igualdad de oportunidades para la inclusión social, productiva
y política</v>
      </c>
      <c r="C51" s="10">
        <f t="shared" si="57"/>
        <v>4</v>
      </c>
      <c r="D51" s="10" t="str">
        <f t="shared" si="57"/>
        <v xml:space="preserve">Reactivación y adaptación económica a través de esquemas de productividad sostenible </v>
      </c>
      <c r="E51" s="10">
        <f t="shared" si="57"/>
        <v>24</v>
      </c>
      <c r="F51" s="10" t="str">
        <f t="shared" si="57"/>
        <v>Bogotá región emprendedora e innovadora</v>
      </c>
      <c r="G51" s="10">
        <f t="shared" si="57"/>
        <v>174</v>
      </c>
      <c r="H51" s="10" t="str">
        <f t="shared" si="57"/>
        <v>Implementar una (1) estrategia que permita atender a los artistas del espacio público, que propicie el goce efectivo de los derechos culturales de la ciudadanía</v>
      </c>
      <c r="I51" s="10">
        <f t="shared" si="57"/>
        <v>188</v>
      </c>
      <c r="J51" s="10" t="str">
        <f t="shared" si="57"/>
        <v>Número de estrategias para la atención de artistas del espacio público implementadas</v>
      </c>
      <c r="K51" s="25">
        <f t="shared" si="57"/>
        <v>0</v>
      </c>
      <c r="L51" s="54">
        <f t="shared" si="57"/>
        <v>7887</v>
      </c>
      <c r="M51" s="55">
        <f t="shared" si="57"/>
        <v>2020110010216</v>
      </c>
      <c r="N51" s="54" t="str">
        <f t="shared" si="57"/>
        <v>Implementación de una estrategia de arte en espacio público en Bogotá</v>
      </c>
      <c r="O51" s="54">
        <f t="shared" si="57"/>
        <v>1</v>
      </c>
      <c r="P51" s="54" t="str">
        <f t="shared" si="57"/>
        <v>Implementar 1 estrategia que permita atender a los artistas del espacio público, que propicie el goce efectivo de los derechos culturales de la ciudadanía.</v>
      </c>
      <c r="Q51" s="54" t="str">
        <f t="shared" si="57"/>
        <v>CRECIENTE</v>
      </c>
      <c r="R51" s="58">
        <f t="shared" si="57"/>
        <v>1</v>
      </c>
      <c r="S51" s="68">
        <f t="shared" si="57"/>
        <v>0.13</v>
      </c>
      <c r="T51" s="68">
        <f t="shared" si="57"/>
        <v>0.38</v>
      </c>
      <c r="U51" s="68">
        <f t="shared" si="57"/>
        <v>0.63</v>
      </c>
      <c r="V51" s="68">
        <f t="shared" si="57"/>
        <v>0.88</v>
      </c>
      <c r="W51" s="68">
        <f t="shared" si="57"/>
        <v>1</v>
      </c>
      <c r="X51" s="10">
        <f t="shared" si="57"/>
        <v>0</v>
      </c>
      <c r="Y51" s="10">
        <f t="shared" si="57"/>
        <v>0</v>
      </c>
      <c r="Z51" s="40">
        <f t="shared" si="57"/>
        <v>0</v>
      </c>
      <c r="AA51" s="10">
        <f t="shared" si="57"/>
        <v>0.01</v>
      </c>
      <c r="AB51" s="10">
        <f t="shared" si="57"/>
        <v>0</v>
      </c>
      <c r="AC51" s="40">
        <f t="shared" si="57"/>
        <v>0</v>
      </c>
      <c r="AD51" s="10">
        <f t="shared" si="57"/>
        <v>0.03</v>
      </c>
      <c r="AE51" s="10">
        <f t="shared" si="57"/>
        <v>0</v>
      </c>
      <c r="AF51" s="40">
        <f t="shared" si="57"/>
        <v>0</v>
      </c>
      <c r="AG51" s="10">
        <f t="shared" si="57"/>
        <v>0.1</v>
      </c>
      <c r="AH51" s="10">
        <f t="shared" si="57"/>
        <v>0</v>
      </c>
      <c r="AI51" s="40">
        <f t="shared" si="57"/>
        <v>0</v>
      </c>
      <c r="AJ51" s="10">
        <f t="shared" si="57"/>
        <v>0.11</v>
      </c>
      <c r="AK51" s="10">
        <f t="shared" si="57"/>
        <v>0</v>
      </c>
      <c r="AL51" s="40">
        <f t="shared" si="57"/>
        <v>0</v>
      </c>
      <c r="AM51" s="10">
        <f t="shared" si="57"/>
        <v>0.13</v>
      </c>
      <c r="AN51" s="10">
        <f t="shared" si="57"/>
        <v>0</v>
      </c>
      <c r="AO51" s="40">
        <f t="shared" si="57"/>
        <v>0</v>
      </c>
      <c r="AP51" s="10">
        <f t="shared" si="57"/>
        <v>0.2</v>
      </c>
      <c r="AQ51" s="10">
        <f t="shared" si="57"/>
        <v>0</v>
      </c>
      <c r="AR51" s="40">
        <f t="shared" si="57"/>
        <v>0</v>
      </c>
      <c r="AS51" s="10">
        <f t="shared" si="57"/>
        <v>0.21</v>
      </c>
      <c r="AT51" s="10">
        <f t="shared" si="57"/>
        <v>0</v>
      </c>
      <c r="AU51" s="40">
        <f t="shared" si="57"/>
        <v>0</v>
      </c>
      <c r="AV51" s="10">
        <f t="shared" si="57"/>
        <v>0.22</v>
      </c>
      <c r="AW51" s="10">
        <f t="shared" si="57"/>
        <v>0</v>
      </c>
      <c r="AX51" s="40">
        <f t="shared" si="57"/>
        <v>0</v>
      </c>
      <c r="AY51" s="10">
        <f t="shared" si="57"/>
        <v>0.3</v>
      </c>
      <c r="AZ51" s="10">
        <f t="shared" si="57"/>
        <v>0</v>
      </c>
      <c r="BA51" s="40">
        <f t="shared" si="57"/>
        <v>0</v>
      </c>
      <c r="BB51" s="10">
        <f t="shared" si="57"/>
        <v>0.31</v>
      </c>
      <c r="BC51" s="10">
        <f t="shared" si="57"/>
        <v>0</v>
      </c>
      <c r="BD51" s="40">
        <f t="shared" si="57"/>
        <v>0</v>
      </c>
      <c r="BE51" s="10">
        <f t="shared" si="57"/>
        <v>0.38</v>
      </c>
      <c r="BF51" s="10">
        <f t="shared" si="57"/>
        <v>0</v>
      </c>
      <c r="BG51" s="40">
        <f t="shared" si="57"/>
        <v>0</v>
      </c>
      <c r="BH51" s="40">
        <f t="shared" si="57"/>
        <v>0</v>
      </c>
      <c r="BI51" s="40">
        <f t="shared" si="57"/>
        <v>0</v>
      </c>
      <c r="BJ51" s="12"/>
    </row>
    <row r="52" spans="1:62" ht="66" customHeight="1">
      <c r="A52" s="7">
        <v>1</v>
      </c>
      <c r="B52" s="8" t="s">
        <v>52</v>
      </c>
      <c r="C52" s="7">
        <v>4</v>
      </c>
      <c r="D52" s="8" t="s">
        <v>117</v>
      </c>
      <c r="E52" s="7">
        <v>24</v>
      </c>
      <c r="F52" s="8" t="s">
        <v>118</v>
      </c>
      <c r="G52" s="7">
        <v>175</v>
      </c>
      <c r="H52" s="8" t="s">
        <v>132</v>
      </c>
      <c r="I52" s="7">
        <v>189</v>
      </c>
      <c r="J52" s="8" t="s">
        <v>133</v>
      </c>
      <c r="K52" s="7">
        <v>1</v>
      </c>
      <c r="L52" s="46">
        <v>7881</v>
      </c>
      <c r="M52" s="51">
        <v>2020110010059</v>
      </c>
      <c r="N52" s="46" t="s">
        <v>124</v>
      </c>
      <c r="O52" s="46">
        <v>3</v>
      </c>
      <c r="P52" s="52" t="s">
        <v>134</v>
      </c>
      <c r="Q52" s="46" t="s">
        <v>59</v>
      </c>
      <c r="R52" s="57">
        <v>1</v>
      </c>
      <c r="S52" s="57">
        <v>1</v>
      </c>
      <c r="T52" s="57">
        <v>1</v>
      </c>
      <c r="U52" s="57">
        <v>1</v>
      </c>
      <c r="V52" s="57">
        <v>1</v>
      </c>
      <c r="W52" s="57">
        <v>1</v>
      </c>
      <c r="X52" s="7">
        <v>0.05</v>
      </c>
      <c r="Y52" s="7">
        <v>0.05</v>
      </c>
      <c r="Z52" s="41">
        <f t="shared" si="14"/>
        <v>1</v>
      </c>
      <c r="AA52" s="16">
        <v>0.1</v>
      </c>
      <c r="AB52" s="16"/>
      <c r="AC52" s="41">
        <f t="shared" si="0"/>
        <v>0</v>
      </c>
      <c r="AD52" s="16">
        <v>0.2</v>
      </c>
      <c r="AE52" s="15"/>
      <c r="AF52" s="41">
        <f t="shared" si="1"/>
        <v>0</v>
      </c>
      <c r="AG52" s="16">
        <v>0.3</v>
      </c>
      <c r="AH52" s="15"/>
      <c r="AI52" s="41">
        <f t="shared" si="2"/>
        <v>0</v>
      </c>
      <c r="AJ52" s="16">
        <v>0.4</v>
      </c>
      <c r="AK52" s="7"/>
      <c r="AL52" s="41">
        <f t="shared" si="3"/>
        <v>0</v>
      </c>
      <c r="AM52" s="16">
        <v>0.5</v>
      </c>
      <c r="AN52" s="7"/>
      <c r="AO52" s="41">
        <f t="shared" si="4"/>
        <v>0</v>
      </c>
      <c r="AP52" s="16">
        <v>0.6</v>
      </c>
      <c r="AQ52" s="16"/>
      <c r="AR52" s="41">
        <f t="shared" si="5"/>
        <v>0</v>
      </c>
      <c r="AS52" s="16">
        <v>0.7</v>
      </c>
      <c r="AT52" s="7"/>
      <c r="AU52" s="41">
        <f t="shared" si="6"/>
        <v>0</v>
      </c>
      <c r="AV52" s="16">
        <v>0.8</v>
      </c>
      <c r="AW52" s="7"/>
      <c r="AX52" s="41">
        <f t="shared" si="7"/>
        <v>0</v>
      </c>
      <c r="AY52" s="16">
        <v>0.9</v>
      </c>
      <c r="AZ52" s="72"/>
      <c r="BA52" s="41">
        <f t="shared" si="8"/>
        <v>0</v>
      </c>
      <c r="BB52" s="7">
        <v>0.95</v>
      </c>
      <c r="BC52" s="72"/>
      <c r="BD52" s="41">
        <f t="shared" si="9"/>
        <v>0</v>
      </c>
      <c r="BE52" s="7">
        <v>1</v>
      </c>
      <c r="BF52" s="7"/>
      <c r="BG52" s="41">
        <f t="shared" si="10"/>
        <v>0</v>
      </c>
      <c r="BH52" s="84"/>
      <c r="BI52" s="90"/>
    </row>
    <row r="53" spans="1:62" ht="87" customHeight="1">
      <c r="A53" s="10">
        <f t="shared" ref="A53:BI53" si="58">+A52</f>
        <v>1</v>
      </c>
      <c r="B53" s="10" t="str">
        <f t="shared" si="58"/>
        <v>Hacer un nuevo contrato social con igualdad de oportunidades para la inclusión social, productiva
y política</v>
      </c>
      <c r="C53" s="10">
        <f t="shared" si="58"/>
        <v>4</v>
      </c>
      <c r="D53" s="10" t="str">
        <f t="shared" si="58"/>
        <v xml:space="preserve">Reactivación y adaptación económica a través de esquemas de productividad sostenible </v>
      </c>
      <c r="E53" s="10">
        <f t="shared" si="58"/>
        <v>24</v>
      </c>
      <c r="F53" s="10" t="str">
        <f t="shared" si="58"/>
        <v>Bogotá región emprendedora e innovadora</v>
      </c>
      <c r="G53" s="10">
        <f t="shared" si="58"/>
        <v>175</v>
      </c>
      <c r="H53" s="10" t="str">
        <f t="shared" si="58"/>
        <v>Implementar y fortalecer una (1) estrategia de economía cultural y creativa para orientar la toma de decisiones que permita mitigar y reactivar el sector cultura</v>
      </c>
      <c r="I53" s="10">
        <f t="shared" si="58"/>
        <v>189</v>
      </c>
      <c r="J53" s="10" t="str">
        <f t="shared" si="58"/>
        <v>Número de estrategias de economía cultural y creativa implemantadas y promovidas</v>
      </c>
      <c r="K53" s="10">
        <f t="shared" si="58"/>
        <v>1</v>
      </c>
      <c r="L53" s="54">
        <f t="shared" si="58"/>
        <v>7881</v>
      </c>
      <c r="M53" s="55">
        <f t="shared" si="58"/>
        <v>2020110010059</v>
      </c>
      <c r="N53" s="54" t="str">
        <f t="shared" si="58"/>
        <v>Generación de desarrollo social y económico sostenible a través de las actividades culturales y creativas en Bogotá.</v>
      </c>
      <c r="O53" s="54">
        <f t="shared" si="58"/>
        <v>3</v>
      </c>
      <c r="P53" s="54" t="str">
        <f t="shared" si="58"/>
        <v>Implementar y fortalecer 1 estrategia de economía cultural y creativa para orientar la toma de decisiones que permita mitigar y reactivar el sector cultura</v>
      </c>
      <c r="Q53" s="54" t="str">
        <f t="shared" si="58"/>
        <v>CONSTANTE</v>
      </c>
      <c r="R53" s="58">
        <f t="shared" si="58"/>
        <v>1</v>
      </c>
      <c r="S53" s="58">
        <f t="shared" si="58"/>
        <v>1</v>
      </c>
      <c r="T53" s="58">
        <f t="shared" si="58"/>
        <v>1</v>
      </c>
      <c r="U53" s="58">
        <f t="shared" si="58"/>
        <v>1</v>
      </c>
      <c r="V53" s="58">
        <f t="shared" si="58"/>
        <v>1</v>
      </c>
      <c r="W53" s="58">
        <f t="shared" si="58"/>
        <v>1</v>
      </c>
      <c r="X53" s="10">
        <f t="shared" si="58"/>
        <v>0.05</v>
      </c>
      <c r="Y53" s="10">
        <f t="shared" si="58"/>
        <v>0.05</v>
      </c>
      <c r="Z53" s="40">
        <f t="shared" si="58"/>
        <v>1</v>
      </c>
      <c r="AA53" s="10">
        <f t="shared" si="58"/>
        <v>0.1</v>
      </c>
      <c r="AB53" s="10">
        <f t="shared" si="58"/>
        <v>0</v>
      </c>
      <c r="AC53" s="40">
        <f t="shared" si="58"/>
        <v>0</v>
      </c>
      <c r="AD53" s="10">
        <f t="shared" si="58"/>
        <v>0.2</v>
      </c>
      <c r="AE53" s="10">
        <f t="shared" si="58"/>
        <v>0</v>
      </c>
      <c r="AF53" s="40">
        <f t="shared" si="58"/>
        <v>0</v>
      </c>
      <c r="AG53" s="10">
        <f t="shared" si="58"/>
        <v>0.3</v>
      </c>
      <c r="AH53" s="10">
        <f t="shared" si="58"/>
        <v>0</v>
      </c>
      <c r="AI53" s="40">
        <f t="shared" si="58"/>
        <v>0</v>
      </c>
      <c r="AJ53" s="10">
        <f t="shared" si="58"/>
        <v>0.4</v>
      </c>
      <c r="AK53" s="10">
        <f t="shared" si="58"/>
        <v>0</v>
      </c>
      <c r="AL53" s="40">
        <f t="shared" si="58"/>
        <v>0</v>
      </c>
      <c r="AM53" s="10">
        <f t="shared" si="58"/>
        <v>0.5</v>
      </c>
      <c r="AN53" s="10">
        <f t="shared" si="58"/>
        <v>0</v>
      </c>
      <c r="AO53" s="40">
        <f t="shared" si="58"/>
        <v>0</v>
      </c>
      <c r="AP53" s="10">
        <f t="shared" si="58"/>
        <v>0.6</v>
      </c>
      <c r="AQ53" s="10">
        <f t="shared" si="58"/>
        <v>0</v>
      </c>
      <c r="AR53" s="40">
        <f t="shared" si="58"/>
        <v>0</v>
      </c>
      <c r="AS53" s="10">
        <f t="shared" si="58"/>
        <v>0.7</v>
      </c>
      <c r="AT53" s="10">
        <f t="shared" si="58"/>
        <v>0</v>
      </c>
      <c r="AU53" s="40">
        <f t="shared" si="58"/>
        <v>0</v>
      </c>
      <c r="AV53" s="10">
        <f t="shared" si="58"/>
        <v>0.8</v>
      </c>
      <c r="AW53" s="10">
        <f t="shared" si="58"/>
        <v>0</v>
      </c>
      <c r="AX53" s="40">
        <f t="shared" si="58"/>
        <v>0</v>
      </c>
      <c r="AY53" s="19">
        <f t="shared" si="58"/>
        <v>0.9</v>
      </c>
      <c r="AZ53" s="10">
        <f t="shared" si="58"/>
        <v>0</v>
      </c>
      <c r="BA53" s="40">
        <f t="shared" si="58"/>
        <v>0</v>
      </c>
      <c r="BB53" s="10">
        <f t="shared" si="58"/>
        <v>0.95</v>
      </c>
      <c r="BC53" s="10">
        <f t="shared" si="58"/>
        <v>0</v>
      </c>
      <c r="BD53" s="40">
        <f t="shared" si="58"/>
        <v>0</v>
      </c>
      <c r="BE53" s="10">
        <f t="shared" si="58"/>
        <v>1</v>
      </c>
      <c r="BF53" s="10">
        <f t="shared" si="58"/>
        <v>0</v>
      </c>
      <c r="BG53" s="40">
        <f t="shared" si="58"/>
        <v>0</v>
      </c>
      <c r="BH53" s="40">
        <f t="shared" si="58"/>
        <v>0</v>
      </c>
      <c r="BI53" s="40">
        <f t="shared" si="58"/>
        <v>0</v>
      </c>
      <c r="BJ53" s="12"/>
    </row>
    <row r="54" spans="1:62" ht="64.5" customHeight="1">
      <c r="A54" s="7">
        <v>3</v>
      </c>
      <c r="B54" s="8" t="s">
        <v>135</v>
      </c>
      <c r="C54" s="7">
        <v>10</v>
      </c>
      <c r="D54" s="8" t="s">
        <v>136</v>
      </c>
      <c r="E54" s="7">
        <v>45</v>
      </c>
      <c r="F54" s="8" t="s">
        <v>137</v>
      </c>
      <c r="G54" s="7">
        <v>333</v>
      </c>
      <c r="H54" s="8" t="s">
        <v>138</v>
      </c>
      <c r="I54" s="7">
        <v>360</v>
      </c>
      <c r="J54" s="8" t="s">
        <v>139</v>
      </c>
      <c r="K54" s="7">
        <v>0</v>
      </c>
      <c r="L54" s="46">
        <v>7610</v>
      </c>
      <c r="M54" s="51">
        <v>2020110010200</v>
      </c>
      <c r="N54" s="46" t="s">
        <v>140</v>
      </c>
      <c r="O54" s="46">
        <v>1</v>
      </c>
      <c r="P54" s="52" t="s">
        <v>141</v>
      </c>
      <c r="Q54" s="46" t="s">
        <v>59</v>
      </c>
      <c r="R54" s="51">
        <v>10</v>
      </c>
      <c r="S54" s="51">
        <v>5</v>
      </c>
      <c r="T54" s="51">
        <v>10</v>
      </c>
      <c r="U54" s="51">
        <v>10</v>
      </c>
      <c r="V54" s="51">
        <v>10</v>
      </c>
      <c r="W54" s="51">
        <v>10</v>
      </c>
      <c r="X54" s="7">
        <v>0</v>
      </c>
      <c r="Y54" s="7">
        <v>0</v>
      </c>
      <c r="Z54" s="41">
        <f t="shared" si="14"/>
        <v>0</v>
      </c>
      <c r="AA54" s="7">
        <v>0.35</v>
      </c>
      <c r="AB54" s="7"/>
      <c r="AC54" s="41">
        <f t="shared" si="0"/>
        <v>0</v>
      </c>
      <c r="AD54" s="72">
        <v>0.85</v>
      </c>
      <c r="AE54" s="15"/>
      <c r="AF54" s="41">
        <f t="shared" si="1"/>
        <v>0</v>
      </c>
      <c r="AG54" s="72">
        <v>1.35</v>
      </c>
      <c r="AH54" s="15"/>
      <c r="AI54" s="41">
        <f t="shared" si="2"/>
        <v>0</v>
      </c>
      <c r="AJ54" s="72">
        <v>2.85</v>
      </c>
      <c r="AK54" s="7"/>
      <c r="AL54" s="41">
        <f t="shared" si="3"/>
        <v>0</v>
      </c>
      <c r="AM54" s="7">
        <v>4.3499999999999996</v>
      </c>
      <c r="AN54" s="7"/>
      <c r="AO54" s="41">
        <f t="shared" si="4"/>
        <v>0</v>
      </c>
      <c r="AP54" s="7">
        <v>5.85</v>
      </c>
      <c r="AQ54" s="16"/>
      <c r="AR54" s="41">
        <f t="shared" si="5"/>
        <v>0</v>
      </c>
      <c r="AS54" s="16">
        <v>6.85</v>
      </c>
      <c r="AT54" s="16"/>
      <c r="AU54" s="41">
        <f t="shared" si="6"/>
        <v>0</v>
      </c>
      <c r="AV54" s="16">
        <v>7.85</v>
      </c>
      <c r="AW54" s="16"/>
      <c r="AX54" s="41">
        <f t="shared" si="7"/>
        <v>0</v>
      </c>
      <c r="AY54" s="16">
        <v>8.85</v>
      </c>
      <c r="AZ54" s="16"/>
      <c r="BA54" s="41">
        <f t="shared" si="8"/>
        <v>0</v>
      </c>
      <c r="BB54" s="16">
        <v>9.85</v>
      </c>
      <c r="BC54" s="16"/>
      <c r="BD54" s="41">
        <f t="shared" si="9"/>
        <v>0</v>
      </c>
      <c r="BE54" s="16">
        <v>10</v>
      </c>
      <c r="BF54" s="16"/>
      <c r="BG54" s="41">
        <f t="shared" si="10"/>
        <v>0</v>
      </c>
      <c r="BH54" s="84"/>
      <c r="BI54" s="90"/>
    </row>
    <row r="55" spans="1:62" ht="66.75" customHeight="1">
      <c r="A55" s="20">
        <v>3</v>
      </c>
      <c r="B55" s="21" t="s">
        <v>135</v>
      </c>
      <c r="C55" s="20">
        <v>10</v>
      </c>
      <c r="D55" s="21" t="s">
        <v>136</v>
      </c>
      <c r="E55" s="20">
        <v>45</v>
      </c>
      <c r="F55" s="21" t="s">
        <v>137</v>
      </c>
      <c r="G55" s="20">
        <v>333</v>
      </c>
      <c r="H55" s="21" t="s">
        <v>138</v>
      </c>
      <c r="I55" s="20">
        <v>360</v>
      </c>
      <c r="J55" s="21" t="s">
        <v>139</v>
      </c>
      <c r="K55" s="20">
        <v>0</v>
      </c>
      <c r="L55" s="39">
        <v>7610</v>
      </c>
      <c r="M55" s="60">
        <v>2020110010200</v>
      </c>
      <c r="N55" s="39" t="s">
        <v>140</v>
      </c>
      <c r="O55" s="39">
        <v>2</v>
      </c>
      <c r="P55" s="61" t="s">
        <v>142</v>
      </c>
      <c r="Q55" s="39" t="s">
        <v>72</v>
      </c>
      <c r="R55" s="62">
        <v>200</v>
      </c>
      <c r="S55" s="62">
        <v>20</v>
      </c>
      <c r="T55" s="62">
        <v>50</v>
      </c>
      <c r="U55" s="62">
        <v>50</v>
      </c>
      <c r="V55" s="62">
        <v>70</v>
      </c>
      <c r="W55" s="62">
        <v>10</v>
      </c>
      <c r="X55" s="20">
        <v>0</v>
      </c>
      <c r="Y55" s="20">
        <v>0</v>
      </c>
      <c r="Z55" s="42">
        <f t="shared" si="14"/>
        <v>0</v>
      </c>
      <c r="AA55" s="28">
        <v>0</v>
      </c>
      <c r="AB55" s="28"/>
      <c r="AC55" s="42">
        <f t="shared" si="0"/>
        <v>0</v>
      </c>
      <c r="AD55" s="28">
        <v>0</v>
      </c>
      <c r="AE55" s="28"/>
      <c r="AF55" s="42">
        <f t="shared" si="1"/>
        <v>0</v>
      </c>
      <c r="AG55" s="28">
        <v>0</v>
      </c>
      <c r="AH55" s="28"/>
      <c r="AI55" s="42">
        <f t="shared" si="2"/>
        <v>0</v>
      </c>
      <c r="AJ55" s="28">
        <v>2.5</v>
      </c>
      <c r="AK55" s="28"/>
      <c r="AL55" s="42">
        <f t="shared" si="3"/>
        <v>0</v>
      </c>
      <c r="AM55" s="28">
        <v>5</v>
      </c>
      <c r="AN55" s="28"/>
      <c r="AO55" s="42">
        <f t="shared" si="4"/>
        <v>0</v>
      </c>
      <c r="AP55" s="28">
        <v>15</v>
      </c>
      <c r="AQ55" s="28"/>
      <c r="AR55" s="42">
        <f t="shared" si="5"/>
        <v>0</v>
      </c>
      <c r="AS55" s="28">
        <v>25</v>
      </c>
      <c r="AT55" s="28"/>
      <c r="AU55" s="42">
        <f t="shared" si="6"/>
        <v>0</v>
      </c>
      <c r="AV55" s="28">
        <v>35</v>
      </c>
      <c r="AW55" s="28"/>
      <c r="AX55" s="42">
        <f t="shared" si="7"/>
        <v>0</v>
      </c>
      <c r="AY55" s="28">
        <v>45</v>
      </c>
      <c r="AZ55" s="28"/>
      <c r="BA55" s="42">
        <f t="shared" si="8"/>
        <v>0</v>
      </c>
      <c r="BB55" s="28">
        <v>50</v>
      </c>
      <c r="BC55" s="28"/>
      <c r="BD55" s="42">
        <f t="shared" si="9"/>
        <v>0</v>
      </c>
      <c r="BE55" s="28">
        <v>50</v>
      </c>
      <c r="BF55" s="28"/>
      <c r="BG55" s="42">
        <f t="shared" si="10"/>
        <v>0</v>
      </c>
      <c r="BH55" s="42"/>
      <c r="BI55" s="101"/>
      <c r="BJ55" s="24"/>
    </row>
    <row r="56" spans="1:62" ht="112.5" customHeight="1">
      <c r="A56" s="10">
        <f t="shared" ref="A56:Q56" si="59">+A54</f>
        <v>3</v>
      </c>
      <c r="B56" s="10" t="str">
        <f t="shared" si="59"/>
        <v>Inspirar confianza y legitimidad para vivir sin miedo y ser epicentro de cultura ciudadana, paz y 
reconciliació</v>
      </c>
      <c r="C56" s="10">
        <f t="shared" si="59"/>
        <v>10</v>
      </c>
      <c r="D56" s="10" t="str">
        <f t="shared" si="59"/>
        <v xml:space="preserve">Cambio cultural y diálogo social </v>
      </c>
      <c r="E56" s="10">
        <f t="shared" si="59"/>
        <v>45</v>
      </c>
      <c r="F56" s="10" t="str">
        <f t="shared" si="59"/>
        <v>Espacio público más seguro y construido colectivamente</v>
      </c>
      <c r="G56" s="10">
        <f t="shared" si="59"/>
        <v>333</v>
      </c>
      <c r="H56" s="10" t="str">
        <f t="shared" si="59"/>
        <v>Generar una (1)  estrategia para las prácticas culturales, artísticas y patrimoniales en espacios identificados como entornos conflictivos.</v>
      </c>
      <c r="I56" s="54">
        <f t="shared" si="59"/>
        <v>360</v>
      </c>
      <c r="J56" s="54" t="str">
        <f t="shared" si="59"/>
        <v>Número de estrategias para las prácticas culturales, artísticas y patrimoniales generadas</v>
      </c>
      <c r="K56" s="54">
        <f t="shared" si="59"/>
        <v>0</v>
      </c>
      <c r="L56" s="54">
        <f t="shared" si="59"/>
        <v>7610</v>
      </c>
      <c r="M56" s="55">
        <f t="shared" si="59"/>
        <v>2020110010200</v>
      </c>
      <c r="N56" s="54" t="str">
        <f t="shared" si="59"/>
        <v>Transformación social y cultural en entornos y territorios para la construcción de paz en Bogotá</v>
      </c>
      <c r="O56" s="54">
        <f t="shared" si="59"/>
        <v>1</v>
      </c>
      <c r="P56" s="54" t="str">
        <f t="shared" si="59"/>
        <v>Adelantar 10 procesos de concertación y articulación interinstirucional con comunidades y líderes para promover el ejercicio de los derechos culturales en territorios.</v>
      </c>
      <c r="Q56" s="54" t="str">
        <f t="shared" si="59"/>
        <v>CONSTANTE</v>
      </c>
      <c r="R56" s="54">
        <v>1</v>
      </c>
      <c r="S56" s="54">
        <v>1</v>
      </c>
      <c r="T56" s="54">
        <v>1</v>
      </c>
      <c r="U56" s="54">
        <v>1</v>
      </c>
      <c r="V56" s="54">
        <v>1</v>
      </c>
      <c r="W56" s="54">
        <v>1</v>
      </c>
      <c r="X56" s="10">
        <f>(0*1)/0.1</f>
        <v>0</v>
      </c>
      <c r="Y56" s="10">
        <f t="shared" ref="Y56:BI56" si="60">+Y54</f>
        <v>0</v>
      </c>
      <c r="Z56" s="40">
        <f t="shared" si="14"/>
        <v>0</v>
      </c>
      <c r="AA56" s="10">
        <f>(0.35*1)/0.1</f>
        <v>3.4999999999999996</v>
      </c>
      <c r="AB56" s="10">
        <f>(0*1)/10</f>
        <v>0</v>
      </c>
      <c r="AC56" s="40">
        <f t="shared" si="0"/>
        <v>0</v>
      </c>
      <c r="AD56" s="78">
        <f>(0.85*1)/10</f>
        <v>8.4999999999999992E-2</v>
      </c>
      <c r="AE56" s="17">
        <f>(0*1)/10</f>
        <v>0</v>
      </c>
      <c r="AF56" s="40">
        <f t="shared" si="1"/>
        <v>0</v>
      </c>
      <c r="AG56" s="78">
        <f>(1.35*1)/10</f>
        <v>0.13500000000000001</v>
      </c>
      <c r="AH56" s="17">
        <f t="shared" si="60"/>
        <v>0</v>
      </c>
      <c r="AI56" s="40">
        <f t="shared" si="2"/>
        <v>0</v>
      </c>
      <c r="AJ56" s="78">
        <f>(2.85*1)/10</f>
        <v>0.28500000000000003</v>
      </c>
      <c r="AK56" s="10">
        <f t="shared" si="60"/>
        <v>0</v>
      </c>
      <c r="AL56" s="40">
        <f t="shared" si="3"/>
        <v>0</v>
      </c>
      <c r="AM56" s="10">
        <f>(4.35*1)/10</f>
        <v>0.43499999999999994</v>
      </c>
      <c r="AN56" s="10">
        <f t="shared" si="60"/>
        <v>0</v>
      </c>
      <c r="AO56" s="40">
        <f t="shared" si="4"/>
        <v>0</v>
      </c>
      <c r="AP56" s="10">
        <f>(5.85*1)/10</f>
        <v>0.58499999999999996</v>
      </c>
      <c r="AQ56" s="19">
        <f t="shared" si="60"/>
        <v>0</v>
      </c>
      <c r="AR56" s="40">
        <f t="shared" si="5"/>
        <v>0</v>
      </c>
      <c r="AS56" s="19">
        <f>(6.85*1)/10</f>
        <v>0.68499999999999994</v>
      </c>
      <c r="AT56" s="19">
        <f t="shared" si="60"/>
        <v>0</v>
      </c>
      <c r="AU56" s="40">
        <f t="shared" si="6"/>
        <v>0</v>
      </c>
      <c r="AV56" s="19">
        <f>(7.85*1)/10</f>
        <v>0.78499999999999992</v>
      </c>
      <c r="AW56" s="19">
        <f t="shared" si="60"/>
        <v>0</v>
      </c>
      <c r="AX56" s="40">
        <f t="shared" si="7"/>
        <v>0</v>
      </c>
      <c r="AY56" s="19">
        <f>(8.85*1)/10</f>
        <v>0.88500000000000001</v>
      </c>
      <c r="AZ56" s="19">
        <f t="shared" si="60"/>
        <v>0</v>
      </c>
      <c r="BA56" s="40">
        <f t="shared" si="8"/>
        <v>0</v>
      </c>
      <c r="BB56" s="19">
        <f>(9.85*1)/10</f>
        <v>0.98499999999999999</v>
      </c>
      <c r="BC56" s="19">
        <f t="shared" si="60"/>
        <v>0</v>
      </c>
      <c r="BD56" s="40">
        <f t="shared" si="9"/>
        <v>0</v>
      </c>
      <c r="BE56" s="19">
        <f>(10*1)/10</f>
        <v>1</v>
      </c>
      <c r="BF56" s="19">
        <f t="shared" si="60"/>
        <v>0</v>
      </c>
      <c r="BG56" s="40">
        <f t="shared" si="10"/>
        <v>0</v>
      </c>
      <c r="BH56" s="40">
        <f t="shared" si="60"/>
        <v>0</v>
      </c>
      <c r="BI56" s="40">
        <f t="shared" si="60"/>
        <v>0</v>
      </c>
      <c r="BJ56" s="12"/>
    </row>
    <row r="57" spans="1:62" ht="81" customHeight="1">
      <c r="A57" s="7">
        <v>5</v>
      </c>
      <c r="B57" s="8" t="s">
        <v>143</v>
      </c>
      <c r="C57" s="7">
        <v>15</v>
      </c>
      <c r="D57" s="8" t="s">
        <v>144</v>
      </c>
      <c r="E57" s="7">
        <v>55</v>
      </c>
      <c r="F57" s="8" t="s">
        <v>145</v>
      </c>
      <c r="G57" s="7">
        <v>474</v>
      </c>
      <c r="H57" s="8" t="s">
        <v>146</v>
      </c>
      <c r="I57" s="7">
        <v>519</v>
      </c>
      <c r="J57" s="8" t="s">
        <v>147</v>
      </c>
      <c r="K57" s="7">
        <v>0</v>
      </c>
      <c r="L57" s="46">
        <v>7879</v>
      </c>
      <c r="M57" s="51">
        <v>2020110010196</v>
      </c>
      <c r="N57" s="46" t="s">
        <v>148</v>
      </c>
      <c r="O57" s="46">
        <v>1</v>
      </c>
      <c r="P57" s="52" t="s">
        <v>149</v>
      </c>
      <c r="Q57" s="46" t="s">
        <v>59</v>
      </c>
      <c r="R57" s="57">
        <v>1</v>
      </c>
      <c r="S57" s="57">
        <v>1</v>
      </c>
      <c r="T57" s="57">
        <v>1</v>
      </c>
      <c r="U57" s="57">
        <v>1</v>
      </c>
      <c r="V57" s="57">
        <v>1</v>
      </c>
      <c r="W57" s="57">
        <v>1</v>
      </c>
      <c r="X57" s="7">
        <v>0</v>
      </c>
      <c r="Y57" s="7">
        <v>0</v>
      </c>
      <c r="Z57" s="41">
        <f t="shared" si="14"/>
        <v>0</v>
      </c>
      <c r="AA57" s="7">
        <v>0</v>
      </c>
      <c r="AB57" s="7"/>
      <c r="AC57" s="41">
        <f t="shared" si="0"/>
        <v>0</v>
      </c>
      <c r="AD57" s="7">
        <v>0.1</v>
      </c>
      <c r="AE57" s="15"/>
      <c r="AF57" s="41">
        <f t="shared" si="1"/>
        <v>0</v>
      </c>
      <c r="AG57" s="7">
        <v>0.2</v>
      </c>
      <c r="AH57" s="15"/>
      <c r="AI57" s="41">
        <f t="shared" si="2"/>
        <v>0</v>
      </c>
      <c r="AJ57" s="7">
        <v>0.3</v>
      </c>
      <c r="AK57" s="7"/>
      <c r="AL57" s="41">
        <f t="shared" si="3"/>
        <v>0</v>
      </c>
      <c r="AM57" s="7">
        <v>0.4</v>
      </c>
      <c r="AN57" s="7"/>
      <c r="AO57" s="41">
        <f t="shared" si="4"/>
        <v>0</v>
      </c>
      <c r="AP57" s="7">
        <v>0.5</v>
      </c>
      <c r="AQ57" s="16"/>
      <c r="AR57" s="41">
        <f t="shared" si="5"/>
        <v>0</v>
      </c>
      <c r="AS57" s="7">
        <v>0.6</v>
      </c>
      <c r="AT57" s="7"/>
      <c r="AU57" s="41">
        <f t="shared" si="6"/>
        <v>0</v>
      </c>
      <c r="AV57" s="7">
        <v>0.7</v>
      </c>
      <c r="AW57" s="16"/>
      <c r="AX57" s="41">
        <f t="shared" si="7"/>
        <v>0</v>
      </c>
      <c r="AY57" s="7">
        <v>0.8</v>
      </c>
      <c r="AZ57" s="16"/>
      <c r="BA57" s="41">
        <f t="shared" si="8"/>
        <v>0</v>
      </c>
      <c r="BB57" s="7">
        <v>0.9</v>
      </c>
      <c r="BC57" s="7"/>
      <c r="BD57" s="41">
        <f t="shared" si="9"/>
        <v>0</v>
      </c>
      <c r="BE57" s="7">
        <v>1</v>
      </c>
      <c r="BF57" s="16"/>
      <c r="BG57" s="41">
        <f t="shared" si="10"/>
        <v>0</v>
      </c>
      <c r="BH57" s="84"/>
      <c r="BI57" s="84"/>
    </row>
    <row r="58" spans="1:62" ht="124.5" customHeight="1">
      <c r="A58" s="10">
        <f t="shared" ref="A58:BI58" si="61">+A57</f>
        <v>5</v>
      </c>
      <c r="B58" s="10" t="str">
        <f t="shared" si="61"/>
        <v>Construir Bogotá Región con gobierno abierto, transparente y ciudadanía consciente</v>
      </c>
      <c r="C58" s="10">
        <f t="shared" si="61"/>
        <v>15</v>
      </c>
      <c r="D58" s="10" t="str">
        <f t="shared" si="61"/>
        <v xml:space="preserve">Gestión pública efectiva, abierta y transparente </v>
      </c>
      <c r="E58" s="10">
        <f t="shared" si="61"/>
        <v>55</v>
      </c>
      <c r="F58" s="10" t="str">
        <f t="shared" si="61"/>
        <v>Fortalecimiento de Cultura Ciudadana y su institucionalidad</v>
      </c>
      <c r="G58" s="10">
        <f t="shared" si="61"/>
        <v>474</v>
      </c>
      <c r="H58" s="10" t="str">
        <f t="shared" si="61"/>
        <v>Creación de un (1) centro de diseño de políticas públicas de cambio cultural para fortalecer la institucionalidad de Cultura Ciudadana en el distrito, la gestión del conocimiento y la toma de decisiones institucionales que promuevan las transformaciones culturales a partir de mejores comprensiones de las dinámicas sociales y culturales</v>
      </c>
      <c r="I58" s="10">
        <f t="shared" si="61"/>
        <v>519</v>
      </c>
      <c r="J58" s="10" t="str">
        <f t="shared" si="61"/>
        <v>Número de centros de diseño de políticas públicas de cambio cultural creados</v>
      </c>
      <c r="K58" s="10">
        <f t="shared" si="61"/>
        <v>0</v>
      </c>
      <c r="L58" s="54">
        <f t="shared" si="61"/>
        <v>7879</v>
      </c>
      <c r="M58" s="55">
        <f t="shared" si="61"/>
        <v>2020110010196</v>
      </c>
      <c r="N58" s="54" t="str">
        <f t="shared" si="61"/>
        <v>Fortalecimiento de la Cultura Ciudadana y su Institucionalidad en Bogotá</v>
      </c>
      <c r="O58" s="54">
        <f t="shared" si="61"/>
        <v>1</v>
      </c>
      <c r="P58" s="54" t="str">
        <f t="shared" si="61"/>
        <v>Creación de 1 centro de diseño de Políticas Públicas de cambio cultural par afortalecer la institucionalidad de cultura ciudadana en el distrito, la gestión del conocimiento y la toma de decisiones institucionales que promuevan las trasnformaciones culturales a partir de mejores comprensiones de las dinñamicas sociales y culturales</v>
      </c>
      <c r="Q58" s="54" t="str">
        <f t="shared" si="61"/>
        <v>CONSTANTE</v>
      </c>
      <c r="R58" s="58">
        <f t="shared" si="61"/>
        <v>1</v>
      </c>
      <c r="S58" s="58">
        <f t="shared" si="61"/>
        <v>1</v>
      </c>
      <c r="T58" s="58">
        <f t="shared" si="61"/>
        <v>1</v>
      </c>
      <c r="U58" s="58">
        <f t="shared" si="61"/>
        <v>1</v>
      </c>
      <c r="V58" s="58">
        <f t="shared" si="61"/>
        <v>1</v>
      </c>
      <c r="W58" s="58">
        <f t="shared" si="61"/>
        <v>1</v>
      </c>
      <c r="X58" s="10">
        <f t="shared" si="61"/>
        <v>0</v>
      </c>
      <c r="Y58" s="10">
        <f t="shared" si="61"/>
        <v>0</v>
      </c>
      <c r="Z58" s="40">
        <f t="shared" si="61"/>
        <v>0</v>
      </c>
      <c r="AA58" s="10">
        <f t="shared" si="61"/>
        <v>0</v>
      </c>
      <c r="AB58" s="10">
        <f t="shared" si="61"/>
        <v>0</v>
      </c>
      <c r="AC58" s="40">
        <f t="shared" si="61"/>
        <v>0</v>
      </c>
      <c r="AD58" s="10">
        <f t="shared" si="61"/>
        <v>0.1</v>
      </c>
      <c r="AE58" s="10">
        <f t="shared" si="61"/>
        <v>0</v>
      </c>
      <c r="AF58" s="40">
        <f t="shared" si="61"/>
        <v>0</v>
      </c>
      <c r="AG58" s="10">
        <f t="shared" si="61"/>
        <v>0.2</v>
      </c>
      <c r="AH58" s="10">
        <f t="shared" si="61"/>
        <v>0</v>
      </c>
      <c r="AI58" s="40">
        <f t="shared" si="61"/>
        <v>0</v>
      </c>
      <c r="AJ58" s="10">
        <f t="shared" si="61"/>
        <v>0.3</v>
      </c>
      <c r="AK58" s="10">
        <f t="shared" si="61"/>
        <v>0</v>
      </c>
      <c r="AL58" s="40">
        <f t="shared" si="61"/>
        <v>0</v>
      </c>
      <c r="AM58" s="10">
        <f t="shared" si="61"/>
        <v>0.4</v>
      </c>
      <c r="AN58" s="10">
        <f t="shared" si="61"/>
        <v>0</v>
      </c>
      <c r="AO58" s="40">
        <f t="shared" si="61"/>
        <v>0</v>
      </c>
      <c r="AP58" s="10">
        <f t="shared" si="61"/>
        <v>0.5</v>
      </c>
      <c r="AQ58" s="10">
        <f t="shared" si="61"/>
        <v>0</v>
      </c>
      <c r="AR58" s="40">
        <f t="shared" si="61"/>
        <v>0</v>
      </c>
      <c r="AS58" s="10">
        <f t="shared" si="61"/>
        <v>0.6</v>
      </c>
      <c r="AT58" s="10">
        <f t="shared" si="61"/>
        <v>0</v>
      </c>
      <c r="AU58" s="40">
        <f t="shared" si="61"/>
        <v>0</v>
      </c>
      <c r="AV58" s="10">
        <f t="shared" si="61"/>
        <v>0.7</v>
      </c>
      <c r="AW58" s="10">
        <f t="shared" si="61"/>
        <v>0</v>
      </c>
      <c r="AX58" s="40">
        <f t="shared" si="61"/>
        <v>0</v>
      </c>
      <c r="AY58" s="10">
        <f t="shared" si="61"/>
        <v>0.8</v>
      </c>
      <c r="AZ58" s="10">
        <f t="shared" si="61"/>
        <v>0</v>
      </c>
      <c r="BA58" s="40">
        <f t="shared" si="61"/>
        <v>0</v>
      </c>
      <c r="BB58" s="10">
        <f t="shared" si="61"/>
        <v>0.9</v>
      </c>
      <c r="BC58" s="10">
        <f t="shared" si="61"/>
        <v>0</v>
      </c>
      <c r="BD58" s="40">
        <f t="shared" si="61"/>
        <v>0</v>
      </c>
      <c r="BE58" s="10">
        <f t="shared" si="61"/>
        <v>1</v>
      </c>
      <c r="BF58" s="10">
        <f t="shared" si="61"/>
        <v>0</v>
      </c>
      <c r="BG58" s="40">
        <f t="shared" si="61"/>
        <v>0</v>
      </c>
      <c r="BH58" s="40">
        <f t="shared" si="61"/>
        <v>0</v>
      </c>
      <c r="BI58" s="40">
        <f t="shared" si="61"/>
        <v>0</v>
      </c>
      <c r="BJ58" s="12"/>
    </row>
    <row r="59" spans="1:62" ht="64.5" customHeight="1">
      <c r="A59" s="7">
        <v>5</v>
      </c>
      <c r="B59" s="8" t="s">
        <v>143</v>
      </c>
      <c r="C59" s="7">
        <v>15</v>
      </c>
      <c r="D59" s="8" t="s">
        <v>144</v>
      </c>
      <c r="E59" s="7">
        <v>55</v>
      </c>
      <c r="F59" s="8" t="s">
        <v>145</v>
      </c>
      <c r="G59" s="7">
        <v>475</v>
      </c>
      <c r="H59" s="8" t="s">
        <v>150</v>
      </c>
      <c r="I59" s="7">
        <v>520</v>
      </c>
      <c r="J59" s="8" t="s">
        <v>151</v>
      </c>
      <c r="K59" s="13">
        <v>0</v>
      </c>
      <c r="L59" s="46">
        <v>7879</v>
      </c>
      <c r="M59" s="51">
        <v>2020110010196</v>
      </c>
      <c r="N59" s="46" t="s">
        <v>148</v>
      </c>
      <c r="O59" s="46">
        <v>2</v>
      </c>
      <c r="P59" s="52" t="s">
        <v>152</v>
      </c>
      <c r="Q59" s="46" t="s">
        <v>72</v>
      </c>
      <c r="R59" s="57">
        <v>13</v>
      </c>
      <c r="S59" s="57">
        <v>3</v>
      </c>
      <c r="T59" s="57">
        <v>4</v>
      </c>
      <c r="U59" s="57">
        <v>3</v>
      </c>
      <c r="V59" s="57">
        <v>2</v>
      </c>
      <c r="W59" s="57">
        <v>1</v>
      </c>
      <c r="X59" s="14">
        <v>0</v>
      </c>
      <c r="Y59" s="7">
        <v>0</v>
      </c>
      <c r="Z59" s="41">
        <f t="shared" si="14"/>
        <v>0</v>
      </c>
      <c r="AA59" s="7">
        <v>0</v>
      </c>
      <c r="AB59" s="7"/>
      <c r="AC59" s="41">
        <f t="shared" si="0"/>
        <v>0</v>
      </c>
      <c r="AD59" s="7">
        <v>0</v>
      </c>
      <c r="AE59" s="15"/>
      <c r="AF59" s="41">
        <f t="shared" si="1"/>
        <v>0</v>
      </c>
      <c r="AG59" s="7">
        <v>0</v>
      </c>
      <c r="AH59" s="15"/>
      <c r="AI59" s="41">
        <f t="shared" si="2"/>
        <v>0</v>
      </c>
      <c r="AJ59" s="7">
        <v>0</v>
      </c>
      <c r="AK59" s="7"/>
      <c r="AL59" s="41">
        <f t="shared" si="3"/>
        <v>0</v>
      </c>
      <c r="AM59" s="7">
        <v>0</v>
      </c>
      <c r="AN59" s="7"/>
      <c r="AO59" s="41">
        <f t="shared" si="4"/>
        <v>0</v>
      </c>
      <c r="AP59" s="7">
        <v>0</v>
      </c>
      <c r="AQ59" s="16"/>
      <c r="AR59" s="41">
        <f t="shared" si="5"/>
        <v>0</v>
      </c>
      <c r="AS59" s="7">
        <v>0</v>
      </c>
      <c r="AT59" s="16"/>
      <c r="AU59" s="41">
        <f t="shared" si="6"/>
        <v>0</v>
      </c>
      <c r="AV59" s="7">
        <v>0</v>
      </c>
      <c r="AW59" s="7"/>
      <c r="AX59" s="41">
        <f t="shared" si="7"/>
        <v>0</v>
      </c>
      <c r="AY59" s="7">
        <v>0</v>
      </c>
      <c r="AZ59" s="7"/>
      <c r="BA59" s="41">
        <f t="shared" si="8"/>
        <v>0</v>
      </c>
      <c r="BB59" s="7">
        <v>0</v>
      </c>
      <c r="BC59" s="7"/>
      <c r="BD59" s="41">
        <f t="shared" si="9"/>
        <v>0</v>
      </c>
      <c r="BE59" s="7">
        <v>4</v>
      </c>
      <c r="BF59" s="16"/>
      <c r="BG59" s="41">
        <f t="shared" si="10"/>
        <v>0</v>
      </c>
      <c r="BH59" s="84"/>
      <c r="BI59" s="84"/>
    </row>
    <row r="60" spans="1:62" ht="84.75" customHeight="1">
      <c r="A60" s="10">
        <f t="shared" ref="A60:BI60" si="62">+A59</f>
        <v>5</v>
      </c>
      <c r="B60" s="10" t="str">
        <f t="shared" si="62"/>
        <v>Construir Bogotá Región con gobierno abierto, transparente y ciudadanía consciente</v>
      </c>
      <c r="C60" s="10">
        <f t="shared" si="62"/>
        <v>15</v>
      </c>
      <c r="D60" s="10" t="str">
        <f t="shared" si="62"/>
        <v xml:space="preserve">Gestión pública efectiva, abierta y transparente </v>
      </c>
      <c r="E60" s="10">
        <f t="shared" si="62"/>
        <v>55</v>
      </c>
      <c r="F60" s="10" t="str">
        <f t="shared" si="62"/>
        <v>Fortalecimiento de Cultura Ciudadana y su institucionalidad</v>
      </c>
      <c r="G60" s="10">
        <f t="shared" si="62"/>
        <v>475</v>
      </c>
      <c r="H60" s="10" t="str">
        <f t="shared" si="62"/>
        <v>Diseñar y acompañar la implementación de trece (13) estrategias de cultura ciudadana en torno a los temas priorizados por la administración distrital.</v>
      </c>
      <c r="I60" s="10">
        <f t="shared" si="62"/>
        <v>520</v>
      </c>
      <c r="J60" s="10" t="str">
        <f t="shared" si="62"/>
        <v>Número de estrategias de cultura ciudadana diseñadas y acompañadas</v>
      </c>
      <c r="K60" s="25">
        <f t="shared" si="62"/>
        <v>0</v>
      </c>
      <c r="L60" s="54">
        <f t="shared" si="62"/>
        <v>7879</v>
      </c>
      <c r="M60" s="55">
        <f t="shared" si="62"/>
        <v>2020110010196</v>
      </c>
      <c r="N60" s="54" t="str">
        <f t="shared" si="62"/>
        <v>Fortalecimiento de la Cultura Ciudadana y su Institucionalidad en Bogotá</v>
      </c>
      <c r="O60" s="54">
        <f t="shared" si="62"/>
        <v>2</v>
      </c>
      <c r="P60" s="54" t="str">
        <f t="shared" si="62"/>
        <v>Diseñar y acompañar la implementación de 13 estrategias de cultura ciudadana en torno a los temas priorizados por la administración Distrital</v>
      </c>
      <c r="Q60" s="54" t="str">
        <f t="shared" si="62"/>
        <v>SUMA</v>
      </c>
      <c r="R60" s="58">
        <f t="shared" si="62"/>
        <v>13</v>
      </c>
      <c r="S60" s="58">
        <f t="shared" si="62"/>
        <v>3</v>
      </c>
      <c r="T60" s="58">
        <f t="shared" si="62"/>
        <v>4</v>
      </c>
      <c r="U60" s="58">
        <f t="shared" si="62"/>
        <v>3</v>
      </c>
      <c r="V60" s="58">
        <f t="shared" si="62"/>
        <v>2</v>
      </c>
      <c r="W60" s="58">
        <f t="shared" si="62"/>
        <v>1</v>
      </c>
      <c r="X60" s="17">
        <f t="shared" si="62"/>
        <v>0</v>
      </c>
      <c r="Y60" s="17">
        <f t="shared" si="62"/>
        <v>0</v>
      </c>
      <c r="Z60" s="40">
        <f t="shared" si="62"/>
        <v>0</v>
      </c>
      <c r="AA60" s="17">
        <f t="shared" si="62"/>
        <v>0</v>
      </c>
      <c r="AB60" s="17">
        <f t="shared" si="62"/>
        <v>0</v>
      </c>
      <c r="AC60" s="40">
        <f t="shared" si="62"/>
        <v>0</v>
      </c>
      <c r="AD60" s="17">
        <f t="shared" si="62"/>
        <v>0</v>
      </c>
      <c r="AE60" s="17">
        <f t="shared" si="62"/>
        <v>0</v>
      </c>
      <c r="AF60" s="40">
        <f t="shared" si="62"/>
        <v>0</v>
      </c>
      <c r="AG60" s="17">
        <f t="shared" si="62"/>
        <v>0</v>
      </c>
      <c r="AH60" s="17">
        <f t="shared" si="62"/>
        <v>0</v>
      </c>
      <c r="AI60" s="40">
        <f t="shared" si="62"/>
        <v>0</v>
      </c>
      <c r="AJ60" s="17">
        <f t="shared" si="62"/>
        <v>0</v>
      </c>
      <c r="AK60" s="17">
        <f t="shared" si="62"/>
        <v>0</v>
      </c>
      <c r="AL60" s="40">
        <f t="shared" si="62"/>
        <v>0</v>
      </c>
      <c r="AM60" s="17">
        <f t="shared" si="62"/>
        <v>0</v>
      </c>
      <c r="AN60" s="17">
        <f t="shared" si="62"/>
        <v>0</v>
      </c>
      <c r="AO60" s="40">
        <f t="shared" si="62"/>
        <v>0</v>
      </c>
      <c r="AP60" s="17">
        <f t="shared" si="62"/>
        <v>0</v>
      </c>
      <c r="AQ60" s="17">
        <f t="shared" si="62"/>
        <v>0</v>
      </c>
      <c r="AR60" s="40">
        <f t="shared" si="62"/>
        <v>0</v>
      </c>
      <c r="AS60" s="17">
        <f t="shared" si="62"/>
        <v>0</v>
      </c>
      <c r="AT60" s="17">
        <f t="shared" si="62"/>
        <v>0</v>
      </c>
      <c r="AU60" s="40">
        <f t="shared" si="62"/>
        <v>0</v>
      </c>
      <c r="AV60" s="17">
        <f t="shared" si="62"/>
        <v>0</v>
      </c>
      <c r="AW60" s="17">
        <f t="shared" si="62"/>
        <v>0</v>
      </c>
      <c r="AX60" s="40">
        <f t="shared" si="62"/>
        <v>0</v>
      </c>
      <c r="AY60" s="17">
        <f t="shared" si="62"/>
        <v>0</v>
      </c>
      <c r="AZ60" s="17">
        <f t="shared" si="62"/>
        <v>0</v>
      </c>
      <c r="BA60" s="40">
        <f t="shared" si="62"/>
        <v>0</v>
      </c>
      <c r="BB60" s="17">
        <f t="shared" si="62"/>
        <v>0</v>
      </c>
      <c r="BC60" s="17">
        <f t="shared" si="62"/>
        <v>0</v>
      </c>
      <c r="BD60" s="40">
        <f t="shared" si="62"/>
        <v>0</v>
      </c>
      <c r="BE60" s="17">
        <f t="shared" si="62"/>
        <v>4</v>
      </c>
      <c r="BF60" s="17">
        <f t="shared" si="62"/>
        <v>0</v>
      </c>
      <c r="BG60" s="40">
        <f t="shared" si="62"/>
        <v>0</v>
      </c>
      <c r="BH60" s="40">
        <f t="shared" si="62"/>
        <v>0</v>
      </c>
      <c r="BI60" s="40">
        <f t="shared" si="62"/>
        <v>0</v>
      </c>
      <c r="BJ60" s="12"/>
    </row>
    <row r="61" spans="1:62" ht="57" customHeight="1">
      <c r="A61" s="7">
        <v>5</v>
      </c>
      <c r="B61" s="8" t="s">
        <v>143</v>
      </c>
      <c r="C61" s="7">
        <v>15</v>
      </c>
      <c r="D61" s="8" t="s">
        <v>144</v>
      </c>
      <c r="E61" s="7">
        <v>55</v>
      </c>
      <c r="F61" s="8" t="s">
        <v>145</v>
      </c>
      <c r="G61" s="7">
        <v>476</v>
      </c>
      <c r="H61" s="8" t="s">
        <v>153</v>
      </c>
      <c r="I61" s="7">
        <v>521</v>
      </c>
      <c r="J61" s="8" t="s">
        <v>154</v>
      </c>
      <c r="K61" s="13">
        <v>0</v>
      </c>
      <c r="L61" s="46">
        <v>7879</v>
      </c>
      <c r="M61" s="51">
        <v>2020110010196</v>
      </c>
      <c r="N61" s="46" t="s">
        <v>148</v>
      </c>
      <c r="O61" s="46">
        <v>3</v>
      </c>
      <c r="P61" s="52" t="s">
        <v>155</v>
      </c>
      <c r="Q61" s="46" t="s">
        <v>59</v>
      </c>
      <c r="R61" s="57">
        <v>1</v>
      </c>
      <c r="S61" s="57">
        <v>1</v>
      </c>
      <c r="T61" s="57">
        <v>1</v>
      </c>
      <c r="U61" s="57">
        <v>1</v>
      </c>
      <c r="V61" s="57">
        <v>1</v>
      </c>
      <c r="W61" s="57">
        <v>1</v>
      </c>
      <c r="X61" s="7">
        <v>0</v>
      </c>
      <c r="Y61" s="7">
        <v>0</v>
      </c>
      <c r="Z61" s="41">
        <f t="shared" si="14"/>
        <v>0</v>
      </c>
      <c r="AA61" s="7">
        <v>0</v>
      </c>
      <c r="AB61" s="7"/>
      <c r="AC61" s="41">
        <f t="shared" si="0"/>
        <v>0</v>
      </c>
      <c r="AD61" s="7">
        <v>0.1</v>
      </c>
      <c r="AE61" s="15"/>
      <c r="AF61" s="41">
        <f t="shared" si="1"/>
        <v>0</v>
      </c>
      <c r="AG61" s="7">
        <v>0.2</v>
      </c>
      <c r="AH61" s="15"/>
      <c r="AI61" s="41">
        <f t="shared" si="2"/>
        <v>0</v>
      </c>
      <c r="AJ61" s="7">
        <v>0.3</v>
      </c>
      <c r="AK61" s="7"/>
      <c r="AL61" s="41">
        <f t="shared" si="3"/>
        <v>0</v>
      </c>
      <c r="AM61" s="7">
        <v>0.4</v>
      </c>
      <c r="AN61" s="7"/>
      <c r="AO61" s="41">
        <f t="shared" si="4"/>
        <v>0</v>
      </c>
      <c r="AP61" s="7">
        <v>0.5</v>
      </c>
      <c r="AQ61" s="16"/>
      <c r="AR61" s="41">
        <f t="shared" si="5"/>
        <v>0</v>
      </c>
      <c r="AS61" s="7">
        <v>0.6</v>
      </c>
      <c r="AT61" s="7"/>
      <c r="AU61" s="41">
        <f t="shared" si="6"/>
        <v>0</v>
      </c>
      <c r="AV61" s="7">
        <v>0.7</v>
      </c>
      <c r="AW61" s="16"/>
      <c r="AX61" s="41">
        <f t="shared" si="7"/>
        <v>0</v>
      </c>
      <c r="AY61" s="7">
        <v>0.8</v>
      </c>
      <c r="AZ61" s="16"/>
      <c r="BA61" s="41">
        <f t="shared" si="8"/>
        <v>0</v>
      </c>
      <c r="BB61" s="7">
        <v>0.9</v>
      </c>
      <c r="BC61" s="7"/>
      <c r="BD61" s="41">
        <f t="shared" si="9"/>
        <v>0</v>
      </c>
      <c r="BE61" s="7">
        <v>1</v>
      </c>
      <c r="BF61" s="16"/>
      <c r="BG61" s="41">
        <f t="shared" si="10"/>
        <v>0</v>
      </c>
      <c r="BH61" s="84"/>
      <c r="BI61" s="84"/>
    </row>
    <row r="62" spans="1:62" ht="79.5" customHeight="1">
      <c r="A62" s="10">
        <f t="shared" ref="A62:BI62" si="63">+A61</f>
        <v>5</v>
      </c>
      <c r="B62" s="10" t="str">
        <f t="shared" si="63"/>
        <v>Construir Bogotá Región con gobierno abierto, transparente y ciudadanía consciente</v>
      </c>
      <c r="C62" s="10">
        <f t="shared" si="63"/>
        <v>15</v>
      </c>
      <c r="D62" s="10" t="str">
        <f t="shared" si="63"/>
        <v xml:space="preserve">Gestión pública efectiva, abierta y transparente </v>
      </c>
      <c r="E62" s="10">
        <f t="shared" si="63"/>
        <v>55</v>
      </c>
      <c r="F62" s="10" t="str">
        <f t="shared" si="63"/>
        <v>Fortalecimiento de Cultura Ciudadana y su institucionalidad</v>
      </c>
      <c r="G62" s="10">
        <f t="shared" si="63"/>
        <v>476</v>
      </c>
      <c r="H62" s="10" t="str">
        <f t="shared" si="63"/>
        <v>Implementar un (1) sistema de gestión de la información para el levantamiento y monitoreo de las estrategias de cambio cultural</v>
      </c>
      <c r="I62" s="10">
        <f t="shared" si="63"/>
        <v>521</v>
      </c>
      <c r="J62" s="10" t="str">
        <f t="shared" si="63"/>
        <v>Número de sistemas de gestión de la información implementados</v>
      </c>
      <c r="K62" s="25">
        <f t="shared" si="63"/>
        <v>0</v>
      </c>
      <c r="L62" s="54">
        <f t="shared" si="63"/>
        <v>7879</v>
      </c>
      <c r="M62" s="55">
        <f t="shared" si="63"/>
        <v>2020110010196</v>
      </c>
      <c r="N62" s="54" t="str">
        <f t="shared" si="63"/>
        <v>Fortalecimiento de la Cultura Ciudadana y su Institucionalidad en Bogotá</v>
      </c>
      <c r="O62" s="54">
        <f t="shared" si="63"/>
        <v>3</v>
      </c>
      <c r="P62" s="54" t="str">
        <f t="shared" si="63"/>
        <v>Implementar 1 sistema de gestión de la información para el levantamiento y monitoreo de las estrategias de cambio cultural</v>
      </c>
      <c r="Q62" s="54" t="str">
        <f t="shared" si="63"/>
        <v>CONSTANTE</v>
      </c>
      <c r="R62" s="58">
        <f t="shared" si="63"/>
        <v>1</v>
      </c>
      <c r="S62" s="58">
        <f t="shared" si="63"/>
        <v>1</v>
      </c>
      <c r="T62" s="58">
        <f t="shared" si="63"/>
        <v>1</v>
      </c>
      <c r="U62" s="58">
        <f t="shared" si="63"/>
        <v>1</v>
      </c>
      <c r="V62" s="58">
        <f t="shared" si="63"/>
        <v>1</v>
      </c>
      <c r="W62" s="58">
        <f t="shared" si="63"/>
        <v>1</v>
      </c>
      <c r="X62" s="10">
        <f t="shared" si="63"/>
        <v>0</v>
      </c>
      <c r="Y62" s="10">
        <f t="shared" si="63"/>
        <v>0</v>
      </c>
      <c r="Z62" s="40">
        <f t="shared" si="63"/>
        <v>0</v>
      </c>
      <c r="AA62" s="10">
        <f t="shared" si="63"/>
        <v>0</v>
      </c>
      <c r="AB62" s="10">
        <f t="shared" si="63"/>
        <v>0</v>
      </c>
      <c r="AC62" s="40">
        <f t="shared" si="63"/>
        <v>0</v>
      </c>
      <c r="AD62" s="10">
        <f t="shared" si="63"/>
        <v>0.1</v>
      </c>
      <c r="AE62" s="10">
        <f t="shared" si="63"/>
        <v>0</v>
      </c>
      <c r="AF62" s="40">
        <f t="shared" si="63"/>
        <v>0</v>
      </c>
      <c r="AG62" s="10">
        <f t="shared" si="63"/>
        <v>0.2</v>
      </c>
      <c r="AH62" s="10">
        <f t="shared" si="63"/>
        <v>0</v>
      </c>
      <c r="AI62" s="40">
        <f t="shared" si="63"/>
        <v>0</v>
      </c>
      <c r="AJ62" s="10">
        <f t="shared" si="63"/>
        <v>0.3</v>
      </c>
      <c r="AK62" s="10">
        <f t="shared" si="63"/>
        <v>0</v>
      </c>
      <c r="AL62" s="40">
        <f t="shared" si="63"/>
        <v>0</v>
      </c>
      <c r="AM62" s="10">
        <f t="shared" si="63"/>
        <v>0.4</v>
      </c>
      <c r="AN62" s="10">
        <f t="shared" si="63"/>
        <v>0</v>
      </c>
      <c r="AO62" s="40">
        <f t="shared" si="63"/>
        <v>0</v>
      </c>
      <c r="AP62" s="10">
        <f t="shared" si="63"/>
        <v>0.5</v>
      </c>
      <c r="AQ62" s="10">
        <f t="shared" si="63"/>
        <v>0</v>
      </c>
      <c r="AR62" s="40">
        <f t="shared" si="63"/>
        <v>0</v>
      </c>
      <c r="AS62" s="10">
        <f t="shared" si="63"/>
        <v>0.6</v>
      </c>
      <c r="AT62" s="10">
        <f t="shared" si="63"/>
        <v>0</v>
      </c>
      <c r="AU62" s="40">
        <f t="shared" si="63"/>
        <v>0</v>
      </c>
      <c r="AV62" s="10">
        <f t="shared" si="63"/>
        <v>0.7</v>
      </c>
      <c r="AW62" s="10">
        <f t="shared" si="63"/>
        <v>0</v>
      </c>
      <c r="AX62" s="40">
        <f t="shared" si="63"/>
        <v>0</v>
      </c>
      <c r="AY62" s="10">
        <f t="shared" si="63"/>
        <v>0.8</v>
      </c>
      <c r="AZ62" s="10">
        <f t="shared" si="63"/>
        <v>0</v>
      </c>
      <c r="BA62" s="40">
        <f t="shared" si="63"/>
        <v>0</v>
      </c>
      <c r="BB62" s="10">
        <f t="shared" si="63"/>
        <v>0.9</v>
      </c>
      <c r="BC62" s="10">
        <f t="shared" si="63"/>
        <v>0</v>
      </c>
      <c r="BD62" s="40">
        <f t="shared" si="63"/>
        <v>0</v>
      </c>
      <c r="BE62" s="10">
        <f t="shared" si="63"/>
        <v>1</v>
      </c>
      <c r="BF62" s="10">
        <f t="shared" si="63"/>
        <v>0</v>
      </c>
      <c r="BG62" s="40">
        <f t="shared" si="63"/>
        <v>0</v>
      </c>
      <c r="BH62" s="40">
        <f t="shared" si="63"/>
        <v>0</v>
      </c>
      <c r="BI62" s="40">
        <f t="shared" si="63"/>
        <v>0</v>
      </c>
      <c r="BJ62" s="12"/>
    </row>
    <row r="63" spans="1:62" s="69" customFormat="1" ht="57.75" customHeight="1">
      <c r="A63" s="39">
        <v>5</v>
      </c>
      <c r="B63" s="61" t="s">
        <v>143</v>
      </c>
      <c r="C63" s="39">
        <v>15</v>
      </c>
      <c r="D63" s="61" t="s">
        <v>144</v>
      </c>
      <c r="E63" s="39">
        <v>56</v>
      </c>
      <c r="F63" s="61" t="s">
        <v>156</v>
      </c>
      <c r="G63" s="39">
        <v>493</v>
      </c>
      <c r="H63" s="61" t="s">
        <v>157</v>
      </c>
      <c r="I63" s="39">
        <v>539</v>
      </c>
      <c r="J63" s="61" t="s">
        <v>158</v>
      </c>
      <c r="K63" s="39">
        <v>0</v>
      </c>
      <c r="L63" s="39">
        <v>7646</v>
      </c>
      <c r="M63" s="60">
        <v>2020110010038</v>
      </c>
      <c r="N63" s="39" t="s">
        <v>159</v>
      </c>
      <c r="O63" s="39">
        <v>1</v>
      </c>
      <c r="P63" s="61" t="s">
        <v>160</v>
      </c>
      <c r="Q63" s="39" t="s">
        <v>72</v>
      </c>
      <c r="R63" s="88">
        <v>0.7</v>
      </c>
      <c r="S63" s="63">
        <v>1</v>
      </c>
      <c r="T63" s="63">
        <v>1</v>
      </c>
      <c r="U63" s="63">
        <v>15</v>
      </c>
      <c r="V63" s="63">
        <v>3</v>
      </c>
      <c r="W63" s="63">
        <v>50</v>
      </c>
      <c r="X63" s="63">
        <v>0</v>
      </c>
      <c r="Y63" s="63">
        <v>0</v>
      </c>
      <c r="Z63" s="104">
        <f t="shared" si="14"/>
        <v>0</v>
      </c>
      <c r="AA63" s="63">
        <v>0</v>
      </c>
      <c r="AB63" s="63"/>
      <c r="AC63" s="104">
        <f t="shared" si="0"/>
        <v>0</v>
      </c>
      <c r="AD63" s="63">
        <v>0.1</v>
      </c>
      <c r="AE63" s="63"/>
      <c r="AF63" s="104">
        <f t="shared" si="1"/>
        <v>0</v>
      </c>
      <c r="AG63" s="63">
        <v>0.2</v>
      </c>
      <c r="AH63" s="63"/>
      <c r="AI63" s="104">
        <f t="shared" si="2"/>
        <v>0</v>
      </c>
      <c r="AJ63" s="63">
        <v>0.3</v>
      </c>
      <c r="AK63" s="63"/>
      <c r="AL63" s="104">
        <f t="shared" si="3"/>
        <v>0</v>
      </c>
      <c r="AM63" s="63">
        <v>0.4</v>
      </c>
      <c r="AN63" s="63"/>
      <c r="AO63" s="104">
        <f t="shared" si="4"/>
        <v>0</v>
      </c>
      <c r="AP63" s="63">
        <v>0.5</v>
      </c>
      <c r="AQ63" s="63"/>
      <c r="AR63" s="104">
        <f t="shared" si="5"/>
        <v>0</v>
      </c>
      <c r="AS63" s="63">
        <v>0.6</v>
      </c>
      <c r="AT63" s="63"/>
      <c r="AU63" s="91">
        <f t="shared" si="6"/>
        <v>0</v>
      </c>
      <c r="AV63" s="63">
        <v>0.7</v>
      </c>
      <c r="AW63" s="63"/>
      <c r="AX63" s="91">
        <f t="shared" si="7"/>
        <v>0</v>
      </c>
      <c r="AY63" s="63">
        <v>0.8</v>
      </c>
      <c r="AZ63" s="63"/>
      <c r="BA63" s="91">
        <f t="shared" si="8"/>
        <v>0</v>
      </c>
      <c r="BB63" s="63">
        <v>0.9</v>
      </c>
      <c r="BC63" s="63"/>
      <c r="BD63" s="94">
        <f t="shared" si="9"/>
        <v>0</v>
      </c>
      <c r="BE63" s="63">
        <v>1</v>
      </c>
      <c r="BF63" s="63"/>
      <c r="BG63" s="91">
        <f t="shared" si="10"/>
        <v>0</v>
      </c>
      <c r="BH63" s="91"/>
      <c r="BI63" s="102"/>
      <c r="BJ63" s="70"/>
    </row>
    <row r="64" spans="1:62" s="69" customFormat="1" ht="54" customHeight="1">
      <c r="A64" s="39">
        <v>5</v>
      </c>
      <c r="B64" s="61" t="s">
        <v>143</v>
      </c>
      <c r="C64" s="39">
        <v>15</v>
      </c>
      <c r="D64" s="61" t="s">
        <v>144</v>
      </c>
      <c r="E64" s="39">
        <v>56</v>
      </c>
      <c r="F64" s="61" t="s">
        <v>156</v>
      </c>
      <c r="G64" s="39">
        <v>493</v>
      </c>
      <c r="H64" s="61" t="s">
        <v>157</v>
      </c>
      <c r="I64" s="39">
        <v>539</v>
      </c>
      <c r="J64" s="61" t="s">
        <v>158</v>
      </c>
      <c r="K64" s="39">
        <v>0</v>
      </c>
      <c r="L64" s="39">
        <v>7646</v>
      </c>
      <c r="M64" s="60">
        <v>2020110010038</v>
      </c>
      <c r="N64" s="39" t="s">
        <v>159</v>
      </c>
      <c r="O64" s="39">
        <v>2</v>
      </c>
      <c r="P64" s="61" t="s">
        <v>161</v>
      </c>
      <c r="Q64" s="39" t="s">
        <v>72</v>
      </c>
      <c r="R64" s="62">
        <v>1</v>
      </c>
      <c r="S64" s="63">
        <v>0.2</v>
      </c>
      <c r="T64" s="63">
        <v>0.2</v>
      </c>
      <c r="U64" s="63">
        <v>0.2</v>
      </c>
      <c r="V64" s="63">
        <v>0.2</v>
      </c>
      <c r="W64" s="63">
        <v>0.2</v>
      </c>
      <c r="X64" s="63">
        <v>0</v>
      </c>
      <c r="Y64" s="63">
        <v>0</v>
      </c>
      <c r="Z64" s="104">
        <f t="shared" si="14"/>
        <v>0</v>
      </c>
      <c r="AA64" s="63">
        <v>0.02</v>
      </c>
      <c r="AB64" s="63"/>
      <c r="AC64" s="104">
        <f t="shared" si="0"/>
        <v>0</v>
      </c>
      <c r="AD64" s="63">
        <v>0.04</v>
      </c>
      <c r="AE64" s="63"/>
      <c r="AF64" s="104">
        <f t="shared" si="1"/>
        <v>0</v>
      </c>
      <c r="AG64" s="63">
        <v>0.06</v>
      </c>
      <c r="AH64" s="63"/>
      <c r="AI64" s="104">
        <f t="shared" si="2"/>
        <v>0</v>
      </c>
      <c r="AJ64" s="63">
        <v>0.08</v>
      </c>
      <c r="AK64" s="63"/>
      <c r="AL64" s="104">
        <f t="shared" si="3"/>
        <v>0</v>
      </c>
      <c r="AM64" s="63">
        <v>0.1</v>
      </c>
      <c r="AN64" s="63"/>
      <c r="AO64" s="104">
        <f t="shared" si="4"/>
        <v>0</v>
      </c>
      <c r="AP64" s="63">
        <v>0.12</v>
      </c>
      <c r="AQ64" s="63"/>
      <c r="AR64" s="104">
        <f t="shared" si="5"/>
        <v>0</v>
      </c>
      <c r="AS64" s="63">
        <v>0.14000000000000001</v>
      </c>
      <c r="AT64" s="63"/>
      <c r="AU64" s="91">
        <f t="shared" si="6"/>
        <v>0</v>
      </c>
      <c r="AV64" s="63">
        <v>0.16</v>
      </c>
      <c r="AW64" s="63"/>
      <c r="AX64" s="91">
        <f t="shared" si="7"/>
        <v>0</v>
      </c>
      <c r="AY64" s="63">
        <v>0.18</v>
      </c>
      <c r="AZ64" s="63"/>
      <c r="BA64" s="91">
        <f t="shared" si="8"/>
        <v>0</v>
      </c>
      <c r="BB64" s="63">
        <v>0.2</v>
      </c>
      <c r="BC64" s="63"/>
      <c r="BD64" s="94">
        <f t="shared" si="9"/>
        <v>0</v>
      </c>
      <c r="BE64" s="63">
        <v>0.2</v>
      </c>
      <c r="BF64" s="63"/>
      <c r="BG64" s="91">
        <f t="shared" si="10"/>
        <v>0</v>
      </c>
      <c r="BH64" s="91"/>
      <c r="BI64" s="102"/>
      <c r="BJ64" s="89"/>
    </row>
    <row r="65" spans="1:65" s="69" customFormat="1" ht="59.25" customHeight="1">
      <c r="A65" s="39">
        <v>5</v>
      </c>
      <c r="B65" s="61" t="s">
        <v>143</v>
      </c>
      <c r="C65" s="39">
        <v>15</v>
      </c>
      <c r="D65" s="61" t="s">
        <v>144</v>
      </c>
      <c r="E65" s="39">
        <v>56</v>
      </c>
      <c r="F65" s="61" t="s">
        <v>156</v>
      </c>
      <c r="G65" s="39">
        <v>493</v>
      </c>
      <c r="H65" s="61" t="s">
        <v>157</v>
      </c>
      <c r="I65" s="39">
        <v>539</v>
      </c>
      <c r="J65" s="61" t="s">
        <v>158</v>
      </c>
      <c r="K65" s="39">
        <v>0</v>
      </c>
      <c r="L65" s="39">
        <v>7646</v>
      </c>
      <c r="M65" s="60">
        <v>2020110010038</v>
      </c>
      <c r="N65" s="39" t="s">
        <v>159</v>
      </c>
      <c r="O65" s="39">
        <v>3</v>
      </c>
      <c r="P65" s="61" t="s">
        <v>162</v>
      </c>
      <c r="Q65" s="39" t="s">
        <v>72</v>
      </c>
      <c r="R65" s="62">
        <v>5</v>
      </c>
      <c r="S65" s="63">
        <v>0.96</v>
      </c>
      <c r="T65" s="63">
        <v>1.04</v>
      </c>
      <c r="U65" s="63">
        <v>1</v>
      </c>
      <c r="V65" s="63">
        <v>1</v>
      </c>
      <c r="W65" s="63">
        <v>1</v>
      </c>
      <c r="X65" s="63">
        <v>0</v>
      </c>
      <c r="Y65" s="63">
        <v>0</v>
      </c>
      <c r="Z65" s="104">
        <f t="shared" si="14"/>
        <v>0</v>
      </c>
      <c r="AA65" s="63">
        <v>0</v>
      </c>
      <c r="AB65" s="63"/>
      <c r="AC65" s="104">
        <f t="shared" si="0"/>
        <v>0</v>
      </c>
      <c r="AD65" s="63">
        <v>0</v>
      </c>
      <c r="AE65" s="63"/>
      <c r="AF65" s="104">
        <f t="shared" si="1"/>
        <v>0</v>
      </c>
      <c r="AG65" s="63">
        <v>0</v>
      </c>
      <c r="AH65" s="63"/>
      <c r="AI65" s="104">
        <f t="shared" si="2"/>
        <v>0</v>
      </c>
      <c r="AJ65" s="63">
        <v>0</v>
      </c>
      <c r="AK65" s="63"/>
      <c r="AL65" s="104">
        <f t="shared" si="3"/>
        <v>0</v>
      </c>
      <c r="AM65" s="63">
        <v>0</v>
      </c>
      <c r="AN65" s="63"/>
      <c r="AO65" s="104">
        <f t="shared" si="4"/>
        <v>0</v>
      </c>
      <c r="AP65" s="63">
        <v>0.17</v>
      </c>
      <c r="AQ65" s="63"/>
      <c r="AR65" s="104">
        <f t="shared" si="5"/>
        <v>0</v>
      </c>
      <c r="AS65" s="63">
        <v>0.35</v>
      </c>
      <c r="AT65" s="63"/>
      <c r="AU65" s="91">
        <f t="shared" si="6"/>
        <v>0</v>
      </c>
      <c r="AV65" s="63">
        <v>0.52</v>
      </c>
      <c r="AW65" s="63"/>
      <c r="AX65" s="91">
        <f t="shared" si="7"/>
        <v>0</v>
      </c>
      <c r="AY65" s="63">
        <v>0.69</v>
      </c>
      <c r="AZ65" s="63"/>
      <c r="BA65" s="91">
        <f t="shared" si="8"/>
        <v>0</v>
      </c>
      <c r="BB65" s="63">
        <v>0.87</v>
      </c>
      <c r="BC65" s="63"/>
      <c r="BD65" s="94">
        <f t="shared" si="9"/>
        <v>0</v>
      </c>
      <c r="BE65" s="63">
        <v>1.04</v>
      </c>
      <c r="BF65" s="63"/>
      <c r="BG65" s="91">
        <f t="shared" si="10"/>
        <v>0</v>
      </c>
      <c r="BH65" s="91"/>
      <c r="BI65" s="102"/>
      <c r="BJ65" s="70"/>
    </row>
    <row r="66" spans="1:65" ht="65.25" customHeight="1">
      <c r="A66" s="7">
        <v>5</v>
      </c>
      <c r="B66" s="8" t="s">
        <v>143</v>
      </c>
      <c r="C66" s="7">
        <v>15</v>
      </c>
      <c r="D66" s="8" t="s">
        <v>144</v>
      </c>
      <c r="E66" s="7">
        <v>56</v>
      </c>
      <c r="F66" s="8" t="s">
        <v>156</v>
      </c>
      <c r="G66" s="7">
        <v>493</v>
      </c>
      <c r="H66" s="8" t="s">
        <v>157</v>
      </c>
      <c r="I66" s="7">
        <v>539</v>
      </c>
      <c r="J66" s="8" t="s">
        <v>158</v>
      </c>
      <c r="K66" s="13">
        <v>0</v>
      </c>
      <c r="L66" s="46">
        <v>7646</v>
      </c>
      <c r="M66" s="51">
        <v>2020110010038</v>
      </c>
      <c r="N66" s="46" t="s">
        <v>159</v>
      </c>
      <c r="O66" s="46">
        <v>4</v>
      </c>
      <c r="P66" s="52" t="s">
        <v>163</v>
      </c>
      <c r="Q66" s="46" t="s">
        <v>72</v>
      </c>
      <c r="R66" s="57">
        <v>1</v>
      </c>
      <c r="S66" s="67">
        <v>0.2</v>
      </c>
      <c r="T66" s="67">
        <v>0.2</v>
      </c>
      <c r="U66" s="67">
        <v>0.2</v>
      </c>
      <c r="V66" s="67">
        <v>0.2</v>
      </c>
      <c r="W66" s="67">
        <v>0.2</v>
      </c>
      <c r="X66" s="67">
        <v>0.01</v>
      </c>
      <c r="Y66" s="67">
        <v>0.01</v>
      </c>
      <c r="Z66" s="41">
        <f t="shared" si="14"/>
        <v>1</v>
      </c>
      <c r="AA66" s="67">
        <v>0.02</v>
      </c>
      <c r="AB66" s="67"/>
      <c r="AC66" s="41">
        <f t="shared" si="0"/>
        <v>0</v>
      </c>
      <c r="AD66" s="67">
        <v>0.04</v>
      </c>
      <c r="AE66" s="67"/>
      <c r="AF66" s="41">
        <f t="shared" si="1"/>
        <v>0</v>
      </c>
      <c r="AG66" s="67">
        <v>0.06</v>
      </c>
      <c r="AH66" s="67"/>
      <c r="AI66" s="41">
        <f t="shared" si="2"/>
        <v>0</v>
      </c>
      <c r="AJ66" s="67">
        <v>0.08</v>
      </c>
      <c r="AK66" s="67"/>
      <c r="AL66" s="41">
        <f t="shared" si="3"/>
        <v>0</v>
      </c>
      <c r="AM66" s="67">
        <v>0.09</v>
      </c>
      <c r="AN66" s="67"/>
      <c r="AO66" s="41">
        <f t="shared" si="4"/>
        <v>0</v>
      </c>
      <c r="AP66" s="67">
        <v>0.11</v>
      </c>
      <c r="AQ66" s="67"/>
      <c r="AR66" s="41">
        <f t="shared" si="5"/>
        <v>0</v>
      </c>
      <c r="AS66" s="67">
        <v>0.13</v>
      </c>
      <c r="AT66" s="67"/>
      <c r="AU66" s="41">
        <f t="shared" si="6"/>
        <v>0</v>
      </c>
      <c r="AV66" s="67">
        <v>0.15</v>
      </c>
      <c r="AW66" s="67"/>
      <c r="AX66" s="41">
        <f t="shared" si="7"/>
        <v>0</v>
      </c>
      <c r="AY66" s="67">
        <v>0.16</v>
      </c>
      <c r="AZ66" s="67"/>
      <c r="BA66" s="41">
        <f t="shared" si="8"/>
        <v>0</v>
      </c>
      <c r="BB66" s="67">
        <v>0.18</v>
      </c>
      <c r="BC66" s="67"/>
      <c r="BD66" s="41">
        <f t="shared" si="9"/>
        <v>0</v>
      </c>
      <c r="BE66" s="67">
        <v>0.2</v>
      </c>
      <c r="BF66" s="67"/>
      <c r="BG66" s="41">
        <f t="shared" si="10"/>
        <v>0</v>
      </c>
      <c r="BH66" s="41"/>
      <c r="BI66" s="41"/>
      <c r="BM66" s="44" t="s">
        <v>179</v>
      </c>
    </row>
    <row r="67" spans="1:65" ht="57.75" customHeight="1">
      <c r="A67" s="20">
        <v>5</v>
      </c>
      <c r="B67" s="21" t="s">
        <v>143</v>
      </c>
      <c r="C67" s="20">
        <v>15</v>
      </c>
      <c r="D67" s="21" t="s">
        <v>144</v>
      </c>
      <c r="E67" s="20">
        <v>56</v>
      </c>
      <c r="F67" s="21" t="s">
        <v>156</v>
      </c>
      <c r="G67" s="20">
        <v>493</v>
      </c>
      <c r="H67" s="21" t="s">
        <v>157</v>
      </c>
      <c r="I67" s="20">
        <v>539</v>
      </c>
      <c r="J67" s="21" t="s">
        <v>158</v>
      </c>
      <c r="K67" s="22">
        <v>0</v>
      </c>
      <c r="L67" s="39">
        <v>7646</v>
      </c>
      <c r="M67" s="60">
        <v>2020110010038</v>
      </c>
      <c r="N67" s="39" t="s">
        <v>159</v>
      </c>
      <c r="O67" s="39">
        <v>5</v>
      </c>
      <c r="P67" s="61" t="s">
        <v>164</v>
      </c>
      <c r="Q67" s="39" t="s">
        <v>72</v>
      </c>
      <c r="R67" s="62">
        <v>1</v>
      </c>
      <c r="S67" s="63">
        <v>0.13</v>
      </c>
      <c r="T67" s="63">
        <v>0.27</v>
      </c>
      <c r="U67" s="63">
        <v>0.2</v>
      </c>
      <c r="V67" s="63">
        <v>0.2</v>
      </c>
      <c r="W67" s="63">
        <v>0.2</v>
      </c>
      <c r="X67" s="63">
        <v>0.02</v>
      </c>
      <c r="Y67" s="63">
        <v>0</v>
      </c>
      <c r="Z67" s="42">
        <f t="shared" si="14"/>
        <v>0</v>
      </c>
      <c r="AA67" s="63">
        <v>0.04</v>
      </c>
      <c r="AB67" s="63"/>
      <c r="AC67" s="42">
        <f t="shared" si="0"/>
        <v>0</v>
      </c>
      <c r="AD67" s="63">
        <v>7.0000000000000007E-2</v>
      </c>
      <c r="AE67" s="63"/>
      <c r="AF67" s="42">
        <f t="shared" si="1"/>
        <v>0</v>
      </c>
      <c r="AG67" s="63">
        <v>0.09</v>
      </c>
      <c r="AH67" s="63"/>
      <c r="AI67" s="42">
        <f t="shared" si="2"/>
        <v>0</v>
      </c>
      <c r="AJ67" s="63">
        <v>0.11</v>
      </c>
      <c r="AK67" s="63"/>
      <c r="AL67" s="42">
        <f t="shared" si="3"/>
        <v>0</v>
      </c>
      <c r="AM67" s="63">
        <v>0.13</v>
      </c>
      <c r="AN67" s="63"/>
      <c r="AO67" s="42">
        <f t="shared" si="4"/>
        <v>0</v>
      </c>
      <c r="AP67" s="63">
        <v>0.16</v>
      </c>
      <c r="AQ67" s="63"/>
      <c r="AR67" s="42">
        <f t="shared" si="5"/>
        <v>0</v>
      </c>
      <c r="AS67" s="63">
        <v>0.18</v>
      </c>
      <c r="AT67" s="63"/>
      <c r="AU67" s="45">
        <f t="shared" si="6"/>
        <v>0</v>
      </c>
      <c r="AV67" s="63">
        <v>0.2</v>
      </c>
      <c r="AW67" s="63"/>
      <c r="AX67" s="45">
        <f t="shared" si="7"/>
        <v>0</v>
      </c>
      <c r="AY67" s="63">
        <v>0.22</v>
      </c>
      <c r="AZ67" s="63"/>
      <c r="BA67" s="45">
        <f t="shared" si="8"/>
        <v>0</v>
      </c>
      <c r="BB67" s="63">
        <v>0.25</v>
      </c>
      <c r="BC67" s="63"/>
      <c r="BD67" s="95">
        <f t="shared" si="9"/>
        <v>0</v>
      </c>
      <c r="BE67" s="63">
        <v>0.27</v>
      </c>
      <c r="BF67" s="63"/>
      <c r="BG67" s="97">
        <f t="shared" si="10"/>
        <v>0</v>
      </c>
      <c r="BH67" s="45"/>
      <c r="BI67" s="103"/>
      <c r="BJ67" s="24"/>
    </row>
    <row r="68" spans="1:65" ht="57" customHeight="1">
      <c r="A68" s="20">
        <v>5</v>
      </c>
      <c r="B68" s="21" t="s">
        <v>143</v>
      </c>
      <c r="C68" s="20">
        <v>15</v>
      </c>
      <c r="D68" s="21" t="s">
        <v>144</v>
      </c>
      <c r="E68" s="20">
        <v>56</v>
      </c>
      <c r="F68" s="21" t="s">
        <v>156</v>
      </c>
      <c r="G68" s="20">
        <v>493</v>
      </c>
      <c r="H68" s="21" t="s">
        <v>157</v>
      </c>
      <c r="I68" s="20">
        <v>539</v>
      </c>
      <c r="J68" s="21" t="s">
        <v>158</v>
      </c>
      <c r="K68" s="22">
        <v>0</v>
      </c>
      <c r="L68" s="39">
        <v>7646</v>
      </c>
      <c r="M68" s="60">
        <v>2020110010038</v>
      </c>
      <c r="N68" s="39" t="s">
        <v>159</v>
      </c>
      <c r="O68" s="39">
        <v>6</v>
      </c>
      <c r="P68" s="61" t="s">
        <v>165</v>
      </c>
      <c r="Q68" s="39" t="s">
        <v>72</v>
      </c>
      <c r="R68" s="62">
        <v>1</v>
      </c>
      <c r="S68" s="63">
        <v>0.2</v>
      </c>
      <c r="T68" s="63">
        <v>0.2</v>
      </c>
      <c r="U68" s="63">
        <v>0.2</v>
      </c>
      <c r="V68" s="63">
        <v>0.2</v>
      </c>
      <c r="W68" s="63">
        <v>0.2</v>
      </c>
      <c r="X68" s="63">
        <v>0.01</v>
      </c>
      <c r="Y68" s="63">
        <v>0.01</v>
      </c>
      <c r="Z68" s="42">
        <f t="shared" si="14"/>
        <v>1</v>
      </c>
      <c r="AA68" s="63">
        <v>0.03</v>
      </c>
      <c r="AB68" s="63"/>
      <c r="AC68" s="42">
        <f t="shared" si="0"/>
        <v>0</v>
      </c>
      <c r="AD68" s="63">
        <v>0.05</v>
      </c>
      <c r="AE68" s="63"/>
      <c r="AF68" s="42">
        <f t="shared" si="1"/>
        <v>0</v>
      </c>
      <c r="AG68" s="63">
        <v>7.0000000000000007E-2</v>
      </c>
      <c r="AH68" s="63"/>
      <c r="AI68" s="42">
        <f t="shared" si="2"/>
        <v>0</v>
      </c>
      <c r="AJ68" s="63">
        <v>0.08</v>
      </c>
      <c r="AK68" s="63"/>
      <c r="AL68" s="42">
        <f t="shared" si="3"/>
        <v>0</v>
      </c>
      <c r="AM68" s="63">
        <v>0.1</v>
      </c>
      <c r="AN68" s="63"/>
      <c r="AO68" s="42">
        <f t="shared" si="4"/>
        <v>0</v>
      </c>
      <c r="AP68" s="63">
        <v>0.11</v>
      </c>
      <c r="AQ68" s="63"/>
      <c r="AR68" s="42">
        <f t="shared" si="5"/>
        <v>0</v>
      </c>
      <c r="AS68" s="63">
        <v>0.13</v>
      </c>
      <c r="AT68" s="63"/>
      <c r="AU68" s="45">
        <f t="shared" si="6"/>
        <v>0</v>
      </c>
      <c r="AV68" s="63">
        <v>0.15</v>
      </c>
      <c r="AW68" s="63"/>
      <c r="AX68" s="45">
        <f t="shared" si="7"/>
        <v>0</v>
      </c>
      <c r="AY68" s="63">
        <v>0.17</v>
      </c>
      <c r="AZ68" s="63"/>
      <c r="BA68" s="45">
        <f t="shared" si="8"/>
        <v>0</v>
      </c>
      <c r="BB68" s="63">
        <v>0.18</v>
      </c>
      <c r="BC68" s="63"/>
      <c r="BD68" s="95">
        <f t="shared" si="9"/>
        <v>0</v>
      </c>
      <c r="BE68" s="63">
        <v>0.21</v>
      </c>
      <c r="BF68" s="63"/>
      <c r="BG68" s="97">
        <f t="shared" si="10"/>
        <v>0</v>
      </c>
      <c r="BH68" s="45"/>
      <c r="BI68" s="103"/>
      <c r="BJ68" s="24"/>
    </row>
    <row r="69" spans="1:65" ht="70.5" customHeight="1">
      <c r="A69" s="10">
        <f t="shared" ref="A69:P69" si="64">+A66</f>
        <v>5</v>
      </c>
      <c r="B69" s="10" t="str">
        <f t="shared" si="64"/>
        <v>Construir Bogotá Región con gobierno abierto, transparente y ciudadanía consciente</v>
      </c>
      <c r="C69" s="10">
        <f t="shared" si="64"/>
        <v>15</v>
      </c>
      <c r="D69" s="10" t="str">
        <f t="shared" si="64"/>
        <v xml:space="preserve">Gestión pública efectiva, abierta y transparente </v>
      </c>
      <c r="E69" s="10">
        <f t="shared" si="64"/>
        <v>56</v>
      </c>
      <c r="F69" s="10" t="str">
        <f t="shared" si="64"/>
        <v>Gestión Pública Efectiva</v>
      </c>
      <c r="G69" s="10">
        <f t="shared" si="64"/>
        <v>493</v>
      </c>
      <c r="H69" s="10" t="str">
        <f t="shared" si="64"/>
        <v>Desarrollar y mantener al 100% la capacidad institucional a través de la mejora en la infraestructura física, tecnológica y de gestión en beneficio de la ciudadanía.</v>
      </c>
      <c r="I69" s="54">
        <f t="shared" si="64"/>
        <v>539</v>
      </c>
      <c r="J69" s="54" t="str">
        <f t="shared" si="64"/>
        <v>Porcentaje de la capacidad institucional desarrollada y mantenida</v>
      </c>
      <c r="K69" s="54">
        <f t="shared" si="64"/>
        <v>0</v>
      </c>
      <c r="L69" s="54">
        <f t="shared" si="64"/>
        <v>7646</v>
      </c>
      <c r="M69" s="55">
        <f t="shared" si="64"/>
        <v>2020110010038</v>
      </c>
      <c r="N69" s="54" t="str">
        <f t="shared" si="64"/>
        <v>Fortalecimiento a la gestión, la innovación tecnológica y la comunicación pública de la Secretaría de 
Cultura, Recreación y Deporte de Bogotá</v>
      </c>
      <c r="O69" s="54">
        <f t="shared" si="64"/>
        <v>4</v>
      </c>
      <c r="P69" s="54" t="str">
        <f t="shared" si="64"/>
        <v>Elaborar 1 plan de atención de requerimientos para fortalecer la gestión y el clima laboral.</v>
      </c>
      <c r="Q69" s="54" t="s">
        <v>59</v>
      </c>
      <c r="R69" s="56">
        <v>1</v>
      </c>
      <c r="S69" s="56">
        <v>1</v>
      </c>
      <c r="T69" s="56">
        <v>1</v>
      </c>
      <c r="U69" s="56">
        <v>1</v>
      </c>
      <c r="V69" s="56">
        <v>1</v>
      </c>
      <c r="W69" s="56">
        <v>1</v>
      </c>
      <c r="X69" s="10">
        <f t="shared" ref="X69:BI69" si="65">+X66</f>
        <v>0.01</v>
      </c>
      <c r="Y69" s="10">
        <f t="shared" si="65"/>
        <v>0.01</v>
      </c>
      <c r="Z69" s="40">
        <f t="shared" si="65"/>
        <v>1</v>
      </c>
      <c r="AA69" s="10">
        <f t="shared" si="65"/>
        <v>0.02</v>
      </c>
      <c r="AB69" s="10">
        <f t="shared" si="65"/>
        <v>0</v>
      </c>
      <c r="AC69" s="40">
        <f t="shared" si="65"/>
        <v>0</v>
      </c>
      <c r="AD69" s="10">
        <f t="shared" si="65"/>
        <v>0.04</v>
      </c>
      <c r="AE69" s="10">
        <f t="shared" si="65"/>
        <v>0</v>
      </c>
      <c r="AF69" s="40">
        <f t="shared" si="65"/>
        <v>0</v>
      </c>
      <c r="AG69" s="10">
        <f t="shared" si="65"/>
        <v>0.06</v>
      </c>
      <c r="AH69" s="10">
        <f t="shared" si="65"/>
        <v>0</v>
      </c>
      <c r="AI69" s="40">
        <f t="shared" si="65"/>
        <v>0</v>
      </c>
      <c r="AJ69" s="10">
        <f t="shared" si="65"/>
        <v>0.08</v>
      </c>
      <c r="AK69" s="10">
        <f t="shared" si="65"/>
        <v>0</v>
      </c>
      <c r="AL69" s="40">
        <f t="shared" si="65"/>
        <v>0</v>
      </c>
      <c r="AM69" s="10">
        <f t="shared" si="65"/>
        <v>0.09</v>
      </c>
      <c r="AN69" s="10">
        <f t="shared" si="65"/>
        <v>0</v>
      </c>
      <c r="AO69" s="40">
        <f t="shared" si="65"/>
        <v>0</v>
      </c>
      <c r="AP69" s="10">
        <f t="shared" si="65"/>
        <v>0.11</v>
      </c>
      <c r="AQ69" s="10">
        <f t="shared" si="65"/>
        <v>0</v>
      </c>
      <c r="AR69" s="40">
        <f t="shared" si="65"/>
        <v>0</v>
      </c>
      <c r="AS69" s="10">
        <f t="shared" si="65"/>
        <v>0.13</v>
      </c>
      <c r="AT69" s="10">
        <f t="shared" si="65"/>
        <v>0</v>
      </c>
      <c r="AU69" s="40">
        <f t="shared" si="65"/>
        <v>0</v>
      </c>
      <c r="AV69" s="10">
        <f t="shared" si="65"/>
        <v>0.15</v>
      </c>
      <c r="AW69" s="10">
        <f t="shared" si="65"/>
        <v>0</v>
      </c>
      <c r="AX69" s="40">
        <f t="shared" si="65"/>
        <v>0</v>
      </c>
      <c r="AY69" s="10">
        <f t="shared" si="65"/>
        <v>0.16</v>
      </c>
      <c r="AZ69" s="10">
        <f t="shared" si="65"/>
        <v>0</v>
      </c>
      <c r="BA69" s="40">
        <f t="shared" si="65"/>
        <v>0</v>
      </c>
      <c r="BB69" s="10">
        <f t="shared" si="65"/>
        <v>0.18</v>
      </c>
      <c r="BC69" s="10">
        <f t="shared" si="65"/>
        <v>0</v>
      </c>
      <c r="BD69" s="40">
        <f t="shared" si="65"/>
        <v>0</v>
      </c>
      <c r="BE69" s="10">
        <f t="shared" si="65"/>
        <v>0.2</v>
      </c>
      <c r="BF69" s="10">
        <f t="shared" si="65"/>
        <v>0</v>
      </c>
      <c r="BG69" s="40">
        <f t="shared" si="65"/>
        <v>0</v>
      </c>
      <c r="BH69" s="40">
        <f t="shared" si="65"/>
        <v>0</v>
      </c>
      <c r="BI69" s="40">
        <f t="shared" si="65"/>
        <v>0</v>
      </c>
      <c r="BJ69" s="12"/>
    </row>
    <row r="70" spans="1:65" ht="65.25" customHeight="1">
      <c r="A70" s="7">
        <v>5</v>
      </c>
      <c r="B70" s="8" t="s">
        <v>143</v>
      </c>
      <c r="C70" s="7">
        <v>15</v>
      </c>
      <c r="D70" s="8" t="s">
        <v>144</v>
      </c>
      <c r="E70" s="7">
        <v>56</v>
      </c>
      <c r="F70" s="8" t="s">
        <v>156</v>
      </c>
      <c r="G70" s="7">
        <v>539</v>
      </c>
      <c r="H70" s="8" t="s">
        <v>166</v>
      </c>
      <c r="I70" s="7">
        <v>588</v>
      </c>
      <c r="J70" s="8" t="s">
        <v>182</v>
      </c>
      <c r="K70" s="13">
        <v>0</v>
      </c>
      <c r="L70" s="46">
        <v>7646</v>
      </c>
      <c r="M70" s="51">
        <v>2020110010038</v>
      </c>
      <c r="N70" s="46" t="s">
        <v>159</v>
      </c>
      <c r="O70" s="46">
        <v>7</v>
      </c>
      <c r="P70" s="52" t="s">
        <v>167</v>
      </c>
      <c r="Q70" s="46" t="s">
        <v>72</v>
      </c>
      <c r="R70" s="57">
        <v>1</v>
      </c>
      <c r="S70" s="67">
        <v>0.2</v>
      </c>
      <c r="T70" s="67">
        <v>0.2</v>
      </c>
      <c r="U70" s="67">
        <v>0.2</v>
      </c>
      <c r="V70" s="67">
        <v>0.2</v>
      </c>
      <c r="W70" s="67">
        <v>0.2</v>
      </c>
      <c r="X70" s="67">
        <v>0</v>
      </c>
      <c r="Y70" s="67">
        <v>0</v>
      </c>
      <c r="Z70" s="41">
        <f t="shared" si="14"/>
        <v>0</v>
      </c>
      <c r="AA70" s="67">
        <v>0.02</v>
      </c>
      <c r="AB70" s="67"/>
      <c r="AC70" s="41">
        <f t="shared" si="0"/>
        <v>0</v>
      </c>
      <c r="AD70" s="67">
        <v>0.03</v>
      </c>
      <c r="AE70" s="67"/>
      <c r="AF70" s="41">
        <f t="shared" si="1"/>
        <v>0</v>
      </c>
      <c r="AG70" s="67">
        <v>0.05</v>
      </c>
      <c r="AH70" s="67"/>
      <c r="AI70" s="41">
        <f t="shared" si="2"/>
        <v>0</v>
      </c>
      <c r="AJ70" s="67">
        <v>7.0000000000000007E-2</v>
      </c>
      <c r="AK70" s="67"/>
      <c r="AL70" s="41">
        <f t="shared" si="3"/>
        <v>0</v>
      </c>
      <c r="AM70" s="67">
        <v>0.08</v>
      </c>
      <c r="AN70" s="67"/>
      <c r="AO70" s="41">
        <f t="shared" si="4"/>
        <v>0</v>
      </c>
      <c r="AP70" s="67">
        <v>0.1</v>
      </c>
      <c r="AQ70" s="67"/>
      <c r="AR70" s="41">
        <f t="shared" si="5"/>
        <v>0</v>
      </c>
      <c r="AS70" s="67">
        <v>0.12</v>
      </c>
      <c r="AT70" s="67"/>
      <c r="AU70" s="41">
        <f t="shared" si="6"/>
        <v>0</v>
      </c>
      <c r="AV70" s="67">
        <v>0.13</v>
      </c>
      <c r="AW70" s="67"/>
      <c r="AX70" s="41">
        <f t="shared" si="7"/>
        <v>0</v>
      </c>
      <c r="AY70" s="67">
        <v>0.15</v>
      </c>
      <c r="AZ70" s="67"/>
      <c r="BA70" s="41">
        <f t="shared" si="8"/>
        <v>0</v>
      </c>
      <c r="BB70" s="67">
        <v>0.17</v>
      </c>
      <c r="BC70" s="67"/>
      <c r="BD70" s="41">
        <f t="shared" si="9"/>
        <v>0</v>
      </c>
      <c r="BE70" s="67">
        <v>0.2</v>
      </c>
      <c r="BF70" s="67"/>
      <c r="BG70" s="41">
        <f t="shared" si="10"/>
        <v>0</v>
      </c>
      <c r="BH70" s="41"/>
      <c r="BI70" s="41"/>
    </row>
    <row r="71" spans="1:65" ht="90.75" customHeight="1">
      <c r="A71" s="10">
        <f t="shared" ref="A71:P71" si="66">+A70</f>
        <v>5</v>
      </c>
      <c r="B71" s="10" t="str">
        <f t="shared" si="66"/>
        <v>Construir Bogotá Región con gobierno abierto, transparente y ciudadanía consciente</v>
      </c>
      <c r="C71" s="10">
        <f t="shared" si="66"/>
        <v>15</v>
      </c>
      <c r="D71" s="10" t="str">
        <f t="shared" si="66"/>
        <v xml:space="preserve">Gestión pública efectiva, abierta y transparente </v>
      </c>
      <c r="E71" s="10">
        <f t="shared" si="66"/>
        <v>56</v>
      </c>
      <c r="F71" s="10" t="str">
        <f t="shared" si="66"/>
        <v>Gestión Pública Efectiva</v>
      </c>
      <c r="G71" s="10">
        <f t="shared" si="66"/>
        <v>539</v>
      </c>
      <c r="H71" s="10" t="str">
        <f t="shared" si="66"/>
        <v>Realizar el 100% de las acciones para el fortalecimiento de la comunicación pública.</v>
      </c>
      <c r="I71" s="54">
        <f t="shared" si="66"/>
        <v>588</v>
      </c>
      <c r="J71" s="54" t="str">
        <f>J70</f>
        <v>Porcentaje de acciones para el fortalecimiento de la comunicación pública realizadas</v>
      </c>
      <c r="K71" s="108">
        <f t="shared" si="66"/>
        <v>0</v>
      </c>
      <c r="L71" s="54">
        <f t="shared" si="66"/>
        <v>7646</v>
      </c>
      <c r="M71" s="55">
        <f t="shared" si="66"/>
        <v>2020110010038</v>
      </c>
      <c r="N71" s="54" t="str">
        <f t="shared" si="66"/>
        <v>Fortalecimiento a la gestión, la innovación tecnológica y la comunicación pública de la Secretaría de 
Cultura, Recreación y Deporte de Bogotá</v>
      </c>
      <c r="O71" s="54">
        <f t="shared" si="66"/>
        <v>7</v>
      </c>
      <c r="P71" s="54" t="str">
        <f t="shared" si="66"/>
        <v>Realizar 1 plan de acción de formación, fortalecimiento, eventos territoriales, actividades comunitarias, campañas y estrategias de comunicación.</v>
      </c>
      <c r="Q71" s="54" t="s">
        <v>59</v>
      </c>
      <c r="R71" s="56">
        <v>1</v>
      </c>
      <c r="S71" s="56">
        <v>1</v>
      </c>
      <c r="T71" s="56">
        <v>1</v>
      </c>
      <c r="U71" s="56">
        <v>1</v>
      </c>
      <c r="V71" s="56">
        <v>1</v>
      </c>
      <c r="W71" s="56">
        <v>1</v>
      </c>
      <c r="X71" s="10">
        <f t="shared" ref="X71:BI71" si="67">+X70</f>
        <v>0</v>
      </c>
      <c r="Y71" s="10">
        <f t="shared" si="67"/>
        <v>0</v>
      </c>
      <c r="Z71" s="40">
        <f t="shared" si="67"/>
        <v>0</v>
      </c>
      <c r="AA71" s="10">
        <f t="shared" si="67"/>
        <v>0.02</v>
      </c>
      <c r="AB71" s="10">
        <f t="shared" si="67"/>
        <v>0</v>
      </c>
      <c r="AC71" s="40">
        <f t="shared" si="67"/>
        <v>0</v>
      </c>
      <c r="AD71" s="10">
        <f t="shared" si="67"/>
        <v>0.03</v>
      </c>
      <c r="AE71" s="10">
        <f t="shared" si="67"/>
        <v>0</v>
      </c>
      <c r="AF71" s="40">
        <f t="shared" si="67"/>
        <v>0</v>
      </c>
      <c r="AG71" s="10">
        <f t="shared" si="67"/>
        <v>0.05</v>
      </c>
      <c r="AH71" s="10">
        <f t="shared" si="67"/>
        <v>0</v>
      </c>
      <c r="AI71" s="40">
        <f t="shared" si="67"/>
        <v>0</v>
      </c>
      <c r="AJ71" s="10">
        <f t="shared" si="67"/>
        <v>7.0000000000000007E-2</v>
      </c>
      <c r="AK71" s="10">
        <f t="shared" si="67"/>
        <v>0</v>
      </c>
      <c r="AL71" s="40">
        <f t="shared" si="67"/>
        <v>0</v>
      </c>
      <c r="AM71" s="10">
        <f t="shared" si="67"/>
        <v>0.08</v>
      </c>
      <c r="AN71" s="10">
        <f t="shared" si="67"/>
        <v>0</v>
      </c>
      <c r="AO71" s="40">
        <f t="shared" si="67"/>
        <v>0</v>
      </c>
      <c r="AP71" s="10">
        <f t="shared" si="67"/>
        <v>0.1</v>
      </c>
      <c r="AQ71" s="10">
        <f t="shared" si="67"/>
        <v>0</v>
      </c>
      <c r="AR71" s="40">
        <f t="shared" si="67"/>
        <v>0</v>
      </c>
      <c r="AS71" s="10">
        <f t="shared" si="67"/>
        <v>0.12</v>
      </c>
      <c r="AT71" s="10">
        <f t="shared" si="67"/>
        <v>0</v>
      </c>
      <c r="AU71" s="40">
        <f t="shared" si="67"/>
        <v>0</v>
      </c>
      <c r="AV71" s="10">
        <f t="shared" si="67"/>
        <v>0.13</v>
      </c>
      <c r="AW71" s="10">
        <f t="shared" si="67"/>
        <v>0</v>
      </c>
      <c r="AX71" s="40">
        <f t="shared" si="67"/>
        <v>0</v>
      </c>
      <c r="AY71" s="10">
        <f t="shared" si="67"/>
        <v>0.15</v>
      </c>
      <c r="AZ71" s="10">
        <f t="shared" si="67"/>
        <v>0</v>
      </c>
      <c r="BA71" s="40">
        <f t="shared" si="67"/>
        <v>0</v>
      </c>
      <c r="BB71" s="10">
        <f t="shared" si="67"/>
        <v>0.17</v>
      </c>
      <c r="BC71" s="10">
        <f t="shared" si="67"/>
        <v>0</v>
      </c>
      <c r="BD71" s="40">
        <f t="shared" si="67"/>
        <v>0</v>
      </c>
      <c r="BE71" s="10">
        <f t="shared" si="67"/>
        <v>0.2</v>
      </c>
      <c r="BF71" s="10">
        <f t="shared" si="67"/>
        <v>0</v>
      </c>
      <c r="BG71" s="40">
        <f t="shared" si="67"/>
        <v>0</v>
      </c>
      <c r="BH71" s="40">
        <f t="shared" si="67"/>
        <v>0</v>
      </c>
      <c r="BI71" s="40">
        <f t="shared" si="67"/>
        <v>0</v>
      </c>
      <c r="BJ71" s="12"/>
    </row>
    <row r="72" spans="1:65" ht="14.25" customHeight="1">
      <c r="K72" s="30"/>
      <c r="AF72" s="105"/>
      <c r="AG72" s="31"/>
    </row>
    <row r="73" spans="1:65" ht="14.25" customHeight="1">
      <c r="K73" s="30"/>
      <c r="AF73" s="105"/>
      <c r="AG73" s="31"/>
    </row>
    <row r="74" spans="1:65" ht="14.25" customHeight="1">
      <c r="K74" s="30"/>
      <c r="AF74" s="105"/>
      <c r="AG74" s="31"/>
    </row>
    <row r="75" spans="1:65" ht="14.25" customHeight="1">
      <c r="K75" s="30"/>
      <c r="AF75" s="105"/>
      <c r="AG75" s="31"/>
    </row>
    <row r="76" spans="1:65" ht="14.25" customHeight="1">
      <c r="K76" s="30"/>
      <c r="AF76" s="105"/>
      <c r="AG76" s="31"/>
    </row>
    <row r="77" spans="1:65" ht="14.25" customHeight="1">
      <c r="K77" s="30"/>
      <c r="R77" s="70"/>
      <c r="AF77" s="105"/>
      <c r="AG77" s="31"/>
    </row>
    <row r="78" spans="1:65" ht="14.25" customHeight="1">
      <c r="K78" s="30"/>
      <c r="R78" s="71"/>
      <c r="AF78" s="105"/>
      <c r="AG78" s="31"/>
    </row>
    <row r="79" spans="1:65" ht="14.25" customHeight="1">
      <c r="K79" s="30"/>
      <c r="R79" s="71"/>
      <c r="AF79" s="105"/>
      <c r="AG79" s="31"/>
    </row>
    <row r="80" spans="1:65" ht="14.25" customHeight="1">
      <c r="K80" s="30"/>
      <c r="R80" s="71"/>
      <c r="AF80" s="105"/>
      <c r="AG80" s="31"/>
    </row>
    <row r="81" spans="11:33" ht="14.25" customHeight="1">
      <c r="K81" s="30"/>
      <c r="R81" s="71"/>
      <c r="AF81" s="105"/>
      <c r="AG81" s="31"/>
    </row>
    <row r="82" spans="11:33" ht="14.25" customHeight="1">
      <c r="K82" s="30"/>
      <c r="R82" s="70"/>
      <c r="AF82" s="105"/>
      <c r="AG82" s="31"/>
    </row>
    <row r="83" spans="11:33" ht="14.25" customHeight="1">
      <c r="K83" s="30"/>
      <c r="AF83" s="105"/>
      <c r="AG83" s="31"/>
    </row>
    <row r="84" spans="11:33" ht="14.25" customHeight="1">
      <c r="K84" s="30"/>
      <c r="AF84" s="105"/>
      <c r="AG84" s="31"/>
    </row>
    <row r="85" spans="11:33" ht="14.25" customHeight="1">
      <c r="K85" s="30"/>
      <c r="AF85" s="105"/>
      <c r="AG85" s="31"/>
    </row>
    <row r="86" spans="11:33" ht="14.25" customHeight="1">
      <c r="K86" s="30"/>
      <c r="AF86" s="105"/>
      <c r="AG86" s="31"/>
    </row>
    <row r="87" spans="11:33" ht="14.25" customHeight="1">
      <c r="K87" s="30"/>
      <c r="AF87" s="105"/>
      <c r="AG87" s="31"/>
    </row>
    <row r="88" spans="11:33" ht="14.25" customHeight="1">
      <c r="K88" s="30"/>
      <c r="AF88" s="105"/>
      <c r="AG88" s="31"/>
    </row>
    <row r="89" spans="11:33" ht="14.25" customHeight="1">
      <c r="K89" s="30"/>
      <c r="AF89" s="105"/>
      <c r="AG89" s="31"/>
    </row>
    <row r="90" spans="11:33" ht="14.25" customHeight="1">
      <c r="K90" s="30"/>
      <c r="AF90" s="105"/>
      <c r="AG90" s="31"/>
    </row>
    <row r="91" spans="11:33" ht="14.25" customHeight="1">
      <c r="K91" s="30"/>
      <c r="AF91" s="105"/>
      <c r="AG91" s="31"/>
    </row>
    <row r="92" spans="11:33" ht="14.25" customHeight="1">
      <c r="K92" s="30"/>
      <c r="AF92" s="105"/>
      <c r="AG92" s="31"/>
    </row>
    <row r="93" spans="11:33" ht="14.25" customHeight="1">
      <c r="K93" s="30"/>
      <c r="AF93" s="105"/>
      <c r="AG93" s="31"/>
    </row>
    <row r="94" spans="11:33" ht="14.25" customHeight="1">
      <c r="K94" s="30"/>
      <c r="AF94" s="105"/>
      <c r="AG94" s="31"/>
    </row>
    <row r="95" spans="11:33" ht="14.25" customHeight="1">
      <c r="K95" s="30"/>
      <c r="AF95" s="105"/>
      <c r="AG95" s="31"/>
    </row>
    <row r="96" spans="11:33" ht="14.25" customHeight="1">
      <c r="K96" s="30"/>
      <c r="AF96" s="105"/>
      <c r="AG96" s="31"/>
    </row>
    <row r="97" spans="11:33" ht="14.25" customHeight="1">
      <c r="K97" s="30"/>
      <c r="AF97" s="105"/>
      <c r="AG97" s="31"/>
    </row>
    <row r="98" spans="11:33" ht="14.25" customHeight="1">
      <c r="K98" s="30"/>
      <c r="AF98" s="105"/>
      <c r="AG98" s="31"/>
    </row>
    <row r="99" spans="11:33" ht="14.25" customHeight="1">
      <c r="K99" s="30"/>
      <c r="AF99" s="105"/>
      <c r="AG99" s="31"/>
    </row>
    <row r="100" spans="11:33" ht="14.25" customHeight="1">
      <c r="K100" s="30"/>
      <c r="AF100" s="105"/>
      <c r="AG100" s="31"/>
    </row>
    <row r="101" spans="11:33" ht="14.25" customHeight="1">
      <c r="K101" s="30"/>
      <c r="AF101" s="105"/>
      <c r="AG101" s="31"/>
    </row>
    <row r="102" spans="11:33" ht="14.25" customHeight="1">
      <c r="K102" s="30"/>
      <c r="AF102" s="105"/>
      <c r="AG102" s="31"/>
    </row>
    <row r="103" spans="11:33" ht="14.25" customHeight="1">
      <c r="K103" s="30"/>
      <c r="AF103" s="105"/>
      <c r="AG103" s="31"/>
    </row>
    <row r="104" spans="11:33" ht="14.25" customHeight="1">
      <c r="K104" s="30"/>
      <c r="AF104" s="105"/>
      <c r="AG104" s="31"/>
    </row>
    <row r="105" spans="11:33" ht="14.25" customHeight="1">
      <c r="K105" s="30"/>
      <c r="AF105" s="105"/>
      <c r="AG105" s="31"/>
    </row>
    <row r="106" spans="11:33" ht="14.25" customHeight="1">
      <c r="K106" s="30"/>
      <c r="AF106" s="105"/>
      <c r="AG106" s="31"/>
    </row>
    <row r="107" spans="11:33" ht="14.25" customHeight="1">
      <c r="K107" s="30"/>
      <c r="AF107" s="105"/>
      <c r="AG107" s="31"/>
    </row>
    <row r="108" spans="11:33" ht="14.25" customHeight="1">
      <c r="K108" s="30"/>
      <c r="AF108" s="105"/>
      <c r="AG108" s="31"/>
    </row>
    <row r="109" spans="11:33" ht="14.25" customHeight="1">
      <c r="K109" s="30"/>
      <c r="AF109" s="105"/>
      <c r="AG109" s="31"/>
    </row>
    <row r="110" spans="11:33" ht="14.25" customHeight="1">
      <c r="K110" s="30"/>
      <c r="AF110" s="105"/>
      <c r="AG110" s="31"/>
    </row>
    <row r="111" spans="11:33" ht="14.25" customHeight="1">
      <c r="K111" s="30"/>
      <c r="AF111" s="105"/>
      <c r="AG111" s="31"/>
    </row>
    <row r="112" spans="11:33" ht="14.25" customHeight="1">
      <c r="K112" s="30"/>
      <c r="AF112" s="105"/>
      <c r="AG112" s="31"/>
    </row>
    <row r="113" spans="11:33" ht="14.25" customHeight="1">
      <c r="K113" s="30"/>
      <c r="AF113" s="105"/>
      <c r="AG113" s="31"/>
    </row>
    <row r="114" spans="11:33" ht="14.25" customHeight="1">
      <c r="K114" s="30"/>
      <c r="AF114" s="105"/>
      <c r="AG114" s="31"/>
    </row>
    <row r="115" spans="11:33" ht="14.25" customHeight="1">
      <c r="K115" s="30"/>
      <c r="AF115" s="105"/>
      <c r="AG115" s="31"/>
    </row>
    <row r="116" spans="11:33" ht="14.25" customHeight="1">
      <c r="K116" s="30"/>
      <c r="AF116" s="105"/>
      <c r="AG116" s="31"/>
    </row>
    <row r="117" spans="11:33" ht="14.25" customHeight="1">
      <c r="K117" s="30"/>
      <c r="AF117" s="105"/>
      <c r="AG117" s="31"/>
    </row>
    <row r="118" spans="11:33" ht="14.25" customHeight="1">
      <c r="K118" s="30"/>
      <c r="AF118" s="105"/>
      <c r="AG118" s="31"/>
    </row>
    <row r="119" spans="11:33" ht="14.25" customHeight="1">
      <c r="K119" s="30"/>
      <c r="AF119" s="105"/>
      <c r="AG119" s="31"/>
    </row>
    <row r="120" spans="11:33" ht="14.25" customHeight="1">
      <c r="K120" s="30"/>
      <c r="AF120" s="105"/>
      <c r="AG120" s="31"/>
    </row>
    <row r="121" spans="11:33" ht="14.25" customHeight="1">
      <c r="K121" s="30"/>
      <c r="AF121" s="105"/>
      <c r="AG121" s="31"/>
    </row>
    <row r="122" spans="11:33" ht="14.25" customHeight="1">
      <c r="K122" s="30"/>
      <c r="AF122" s="105"/>
      <c r="AG122" s="31"/>
    </row>
    <row r="123" spans="11:33" ht="14.25" customHeight="1">
      <c r="K123" s="30"/>
      <c r="AF123" s="105"/>
      <c r="AG123" s="31"/>
    </row>
    <row r="124" spans="11:33" ht="14.25" customHeight="1">
      <c r="K124" s="30"/>
      <c r="AF124" s="105"/>
      <c r="AG124" s="31"/>
    </row>
    <row r="125" spans="11:33" ht="14.25" customHeight="1">
      <c r="K125" s="30"/>
      <c r="AF125" s="105"/>
      <c r="AG125" s="31"/>
    </row>
    <row r="126" spans="11:33" ht="14.25" customHeight="1">
      <c r="K126" s="30"/>
      <c r="AF126" s="105"/>
      <c r="AG126" s="31"/>
    </row>
    <row r="127" spans="11:33" ht="14.25" customHeight="1">
      <c r="K127" s="30"/>
      <c r="AF127" s="105"/>
      <c r="AG127" s="31"/>
    </row>
    <row r="128" spans="11:33" ht="14.25" customHeight="1">
      <c r="K128" s="30"/>
      <c r="AF128" s="105"/>
      <c r="AG128" s="31"/>
    </row>
    <row r="129" spans="11:33" ht="14.25" customHeight="1">
      <c r="K129" s="30"/>
      <c r="AF129" s="105"/>
      <c r="AG129" s="31"/>
    </row>
    <row r="130" spans="11:33" ht="14.25" customHeight="1">
      <c r="K130" s="30"/>
      <c r="AF130" s="105"/>
      <c r="AG130" s="31"/>
    </row>
    <row r="131" spans="11:33" ht="14.25" customHeight="1">
      <c r="K131" s="30"/>
      <c r="AF131" s="105"/>
      <c r="AG131" s="31"/>
    </row>
    <row r="132" spans="11:33" ht="14.25" customHeight="1">
      <c r="K132" s="30"/>
      <c r="AF132" s="105"/>
      <c r="AG132" s="31"/>
    </row>
    <row r="133" spans="11:33" ht="14.25" customHeight="1">
      <c r="K133" s="30"/>
      <c r="AF133" s="105"/>
      <c r="AG133" s="31"/>
    </row>
    <row r="134" spans="11:33" ht="14.25" customHeight="1">
      <c r="K134" s="30"/>
      <c r="AF134" s="105"/>
      <c r="AG134" s="31"/>
    </row>
    <row r="135" spans="11:33" ht="14.25" customHeight="1">
      <c r="K135" s="30"/>
      <c r="AF135" s="105"/>
      <c r="AG135" s="31"/>
    </row>
    <row r="136" spans="11:33" ht="14.25" customHeight="1">
      <c r="K136" s="30"/>
      <c r="AF136" s="105"/>
      <c r="AG136" s="31"/>
    </row>
    <row r="137" spans="11:33" ht="14.25" customHeight="1">
      <c r="K137" s="30"/>
      <c r="AF137" s="105"/>
      <c r="AG137" s="31"/>
    </row>
    <row r="138" spans="11:33" ht="14.25" customHeight="1">
      <c r="K138" s="30"/>
      <c r="AF138" s="105"/>
      <c r="AG138" s="31"/>
    </row>
    <row r="139" spans="11:33" ht="14.25" customHeight="1">
      <c r="K139" s="30"/>
      <c r="AF139" s="105"/>
      <c r="AG139" s="31"/>
    </row>
    <row r="140" spans="11:33" ht="14.25" customHeight="1">
      <c r="K140" s="30"/>
      <c r="AF140" s="105"/>
      <c r="AG140" s="31"/>
    </row>
    <row r="141" spans="11:33" ht="14.25" customHeight="1">
      <c r="K141" s="30"/>
      <c r="AF141" s="105"/>
      <c r="AG141" s="31"/>
    </row>
    <row r="142" spans="11:33" ht="14.25" customHeight="1">
      <c r="K142" s="30"/>
      <c r="AF142" s="105"/>
      <c r="AG142" s="31"/>
    </row>
    <row r="143" spans="11:33" ht="14.25" customHeight="1">
      <c r="K143" s="30"/>
      <c r="AF143" s="105"/>
      <c r="AG143" s="31"/>
    </row>
    <row r="144" spans="11:33" ht="14.25" customHeight="1">
      <c r="K144" s="30"/>
      <c r="AF144" s="105"/>
      <c r="AG144" s="31"/>
    </row>
    <row r="145" spans="11:33" ht="14.25" customHeight="1">
      <c r="K145" s="30"/>
      <c r="AF145" s="105"/>
      <c r="AG145" s="31"/>
    </row>
    <row r="146" spans="11:33" ht="14.25" customHeight="1">
      <c r="K146" s="30"/>
      <c r="AF146" s="105"/>
      <c r="AG146" s="31"/>
    </row>
    <row r="147" spans="11:33" ht="14.25" customHeight="1">
      <c r="K147" s="30"/>
      <c r="AF147" s="105"/>
      <c r="AG147" s="31"/>
    </row>
    <row r="148" spans="11:33" ht="14.25" customHeight="1">
      <c r="K148" s="30"/>
      <c r="AF148" s="105"/>
      <c r="AG148" s="31"/>
    </row>
    <row r="149" spans="11:33" ht="14.25" customHeight="1">
      <c r="K149" s="30"/>
      <c r="AF149" s="105"/>
      <c r="AG149" s="31"/>
    </row>
    <row r="150" spans="11:33" ht="14.25" customHeight="1">
      <c r="K150" s="30"/>
      <c r="AF150" s="105"/>
      <c r="AG150" s="31"/>
    </row>
    <row r="151" spans="11:33" ht="14.25" customHeight="1">
      <c r="K151" s="30"/>
      <c r="AF151" s="105"/>
      <c r="AG151" s="31"/>
    </row>
    <row r="152" spans="11:33" ht="14.25" customHeight="1">
      <c r="K152" s="30"/>
      <c r="AF152" s="105"/>
      <c r="AG152" s="31"/>
    </row>
    <row r="153" spans="11:33" ht="14.25" customHeight="1">
      <c r="K153" s="30"/>
      <c r="AF153" s="105"/>
      <c r="AG153" s="31"/>
    </row>
    <row r="154" spans="11:33" ht="14.25" customHeight="1">
      <c r="K154" s="30"/>
      <c r="AF154" s="105"/>
      <c r="AG154" s="31"/>
    </row>
    <row r="155" spans="11:33" ht="14.25" customHeight="1">
      <c r="K155" s="30"/>
      <c r="AF155" s="105"/>
      <c r="AG155" s="31"/>
    </row>
    <row r="156" spans="11:33" ht="14.25" customHeight="1">
      <c r="K156" s="30"/>
      <c r="AF156" s="105"/>
      <c r="AG156" s="31"/>
    </row>
    <row r="157" spans="11:33" ht="14.25" customHeight="1">
      <c r="K157" s="30"/>
      <c r="AF157" s="105"/>
      <c r="AG157" s="31"/>
    </row>
    <row r="158" spans="11:33" ht="14.25" customHeight="1">
      <c r="K158" s="30"/>
      <c r="AF158" s="105"/>
      <c r="AG158" s="31"/>
    </row>
    <row r="159" spans="11:33" ht="14.25" customHeight="1">
      <c r="K159" s="30"/>
      <c r="AF159" s="105"/>
      <c r="AG159" s="31"/>
    </row>
    <row r="160" spans="11:33" ht="14.25" customHeight="1">
      <c r="K160" s="30"/>
      <c r="AF160" s="105"/>
      <c r="AG160" s="31"/>
    </row>
    <row r="161" spans="11:33" ht="14.25" customHeight="1">
      <c r="K161" s="30"/>
      <c r="AF161" s="105"/>
      <c r="AG161" s="31"/>
    </row>
    <row r="162" spans="11:33" ht="14.25" customHeight="1">
      <c r="K162" s="30"/>
      <c r="AF162" s="105"/>
      <c r="AG162" s="31"/>
    </row>
    <row r="163" spans="11:33" ht="14.25" customHeight="1">
      <c r="K163" s="30"/>
      <c r="AF163" s="105"/>
      <c r="AG163" s="31"/>
    </row>
    <row r="164" spans="11:33" ht="14.25" customHeight="1">
      <c r="K164" s="30"/>
      <c r="AF164" s="105"/>
      <c r="AG164" s="31"/>
    </row>
    <row r="165" spans="11:33" ht="14.25" customHeight="1">
      <c r="K165" s="30"/>
      <c r="AF165" s="105"/>
      <c r="AG165" s="31"/>
    </row>
    <row r="166" spans="11:33" ht="14.25" customHeight="1">
      <c r="K166" s="30"/>
      <c r="AF166" s="105"/>
      <c r="AG166" s="31"/>
    </row>
    <row r="167" spans="11:33" ht="14.25" customHeight="1">
      <c r="K167" s="30"/>
      <c r="AF167" s="105"/>
      <c r="AG167" s="31"/>
    </row>
    <row r="168" spans="11:33" ht="14.25" customHeight="1">
      <c r="K168" s="30"/>
      <c r="AF168" s="105"/>
      <c r="AG168" s="31"/>
    </row>
    <row r="169" spans="11:33" ht="14.25" customHeight="1">
      <c r="K169" s="30"/>
      <c r="AF169" s="105"/>
      <c r="AG169" s="31"/>
    </row>
    <row r="170" spans="11:33" ht="14.25" customHeight="1">
      <c r="K170" s="30"/>
      <c r="AF170" s="105"/>
      <c r="AG170" s="31"/>
    </row>
    <row r="171" spans="11:33" ht="14.25" customHeight="1">
      <c r="K171" s="30"/>
      <c r="AF171" s="105"/>
      <c r="AG171" s="31"/>
    </row>
    <row r="172" spans="11:33" ht="14.25" customHeight="1">
      <c r="K172" s="30"/>
      <c r="AF172" s="105"/>
      <c r="AG172" s="31"/>
    </row>
    <row r="173" spans="11:33" ht="14.25" customHeight="1">
      <c r="K173" s="30"/>
      <c r="AF173" s="105"/>
      <c r="AG173" s="31"/>
    </row>
    <row r="174" spans="11:33" ht="14.25" customHeight="1">
      <c r="K174" s="30"/>
      <c r="AF174" s="105"/>
      <c r="AG174" s="31"/>
    </row>
    <row r="175" spans="11:33" ht="14.25" customHeight="1">
      <c r="K175" s="30"/>
      <c r="AF175" s="105"/>
      <c r="AG175" s="31"/>
    </row>
    <row r="176" spans="11:33" ht="14.25" customHeight="1">
      <c r="K176" s="30"/>
      <c r="AF176" s="105"/>
      <c r="AG176" s="31"/>
    </row>
    <row r="177" spans="11:33" ht="14.25" customHeight="1">
      <c r="K177" s="30"/>
      <c r="AF177" s="105"/>
      <c r="AG177" s="31"/>
    </row>
    <row r="178" spans="11:33" ht="14.25" customHeight="1">
      <c r="K178" s="30"/>
      <c r="AF178" s="105"/>
      <c r="AG178" s="31"/>
    </row>
    <row r="179" spans="11:33" ht="14.25" customHeight="1">
      <c r="K179" s="30"/>
      <c r="AF179" s="105"/>
      <c r="AG179" s="31"/>
    </row>
    <row r="180" spans="11:33" ht="14.25" customHeight="1">
      <c r="K180" s="30"/>
      <c r="AF180" s="105"/>
      <c r="AG180" s="31"/>
    </row>
    <row r="181" spans="11:33" ht="14.25" customHeight="1">
      <c r="K181" s="30"/>
      <c r="AF181" s="105"/>
      <c r="AG181" s="31"/>
    </row>
    <row r="182" spans="11:33" ht="14.25" customHeight="1">
      <c r="K182" s="30"/>
      <c r="AF182" s="105"/>
      <c r="AG182" s="31"/>
    </row>
    <row r="183" spans="11:33" ht="14.25" customHeight="1">
      <c r="K183" s="30"/>
      <c r="AF183" s="105"/>
      <c r="AG183" s="31"/>
    </row>
    <row r="184" spans="11:33" ht="14.25" customHeight="1">
      <c r="K184" s="30"/>
      <c r="AF184" s="105"/>
      <c r="AG184" s="31"/>
    </row>
    <row r="185" spans="11:33" ht="14.25" customHeight="1">
      <c r="K185" s="30"/>
      <c r="AF185" s="105"/>
      <c r="AG185" s="31"/>
    </row>
    <row r="186" spans="11:33" ht="14.25" customHeight="1">
      <c r="K186" s="30"/>
      <c r="AF186" s="105"/>
      <c r="AG186" s="31"/>
    </row>
    <row r="187" spans="11:33" ht="14.25" customHeight="1">
      <c r="K187" s="30"/>
      <c r="AF187" s="105"/>
      <c r="AG187" s="31"/>
    </row>
    <row r="188" spans="11:33" ht="14.25" customHeight="1">
      <c r="K188" s="30"/>
      <c r="AF188" s="105"/>
      <c r="AG188" s="31"/>
    </row>
    <row r="189" spans="11:33" ht="14.25" customHeight="1">
      <c r="K189" s="30"/>
      <c r="AF189" s="105"/>
      <c r="AG189" s="31"/>
    </row>
    <row r="190" spans="11:33" ht="14.25" customHeight="1">
      <c r="K190" s="30"/>
      <c r="AF190" s="105"/>
      <c r="AG190" s="31"/>
    </row>
    <row r="191" spans="11:33" ht="14.25" customHeight="1">
      <c r="K191" s="30"/>
      <c r="AF191" s="105"/>
      <c r="AG191" s="31"/>
    </row>
    <row r="192" spans="11:33" ht="14.25" customHeight="1">
      <c r="K192" s="30"/>
      <c r="AF192" s="105"/>
      <c r="AG192" s="31"/>
    </row>
    <row r="193" spans="11:33" ht="14.25" customHeight="1">
      <c r="K193" s="30"/>
      <c r="AF193" s="105"/>
      <c r="AG193" s="31"/>
    </row>
    <row r="194" spans="11:33" ht="14.25" customHeight="1">
      <c r="K194" s="30"/>
      <c r="AF194" s="105"/>
      <c r="AG194" s="31"/>
    </row>
    <row r="195" spans="11:33" ht="14.25" customHeight="1">
      <c r="K195" s="30"/>
      <c r="AF195" s="105"/>
      <c r="AG195" s="31"/>
    </row>
    <row r="196" spans="11:33" ht="14.25" customHeight="1">
      <c r="K196" s="30"/>
      <c r="AF196" s="105"/>
      <c r="AG196" s="31"/>
    </row>
    <row r="197" spans="11:33" ht="14.25" customHeight="1">
      <c r="K197" s="30"/>
      <c r="AF197" s="105"/>
      <c r="AG197" s="31"/>
    </row>
    <row r="198" spans="11:33" ht="14.25" customHeight="1">
      <c r="K198" s="30"/>
      <c r="AF198" s="105"/>
      <c r="AG198" s="31"/>
    </row>
    <row r="199" spans="11:33" ht="14.25" customHeight="1">
      <c r="K199" s="30"/>
      <c r="AF199" s="105"/>
      <c r="AG199" s="31"/>
    </row>
    <row r="200" spans="11:33" ht="14.25" customHeight="1">
      <c r="K200" s="30"/>
      <c r="AF200" s="105"/>
      <c r="AG200" s="31"/>
    </row>
    <row r="201" spans="11:33" ht="14.25" customHeight="1">
      <c r="K201" s="30"/>
      <c r="AF201" s="105"/>
      <c r="AG201" s="31"/>
    </row>
    <row r="202" spans="11:33" ht="14.25" customHeight="1">
      <c r="K202" s="30"/>
      <c r="AF202" s="105"/>
      <c r="AG202" s="31"/>
    </row>
    <row r="203" spans="11:33" ht="14.25" customHeight="1">
      <c r="K203" s="30"/>
      <c r="AF203" s="105"/>
      <c r="AG203" s="31"/>
    </row>
    <row r="204" spans="11:33" ht="14.25" customHeight="1">
      <c r="K204" s="30"/>
      <c r="AF204" s="105"/>
      <c r="AG204" s="31"/>
    </row>
    <row r="205" spans="11:33" ht="14.25" customHeight="1">
      <c r="K205" s="30"/>
      <c r="AF205" s="105"/>
      <c r="AG205" s="31"/>
    </row>
    <row r="206" spans="11:33" ht="14.25" customHeight="1">
      <c r="K206" s="30"/>
      <c r="AF206" s="105"/>
      <c r="AG206" s="31"/>
    </row>
    <row r="207" spans="11:33" ht="14.25" customHeight="1">
      <c r="K207" s="30"/>
      <c r="AF207" s="105"/>
      <c r="AG207" s="31"/>
    </row>
    <row r="208" spans="11:33" ht="14.25" customHeight="1">
      <c r="K208" s="30"/>
      <c r="AF208" s="105"/>
      <c r="AG208" s="31"/>
    </row>
    <row r="209" spans="11:33" ht="14.25" customHeight="1">
      <c r="K209" s="30"/>
      <c r="AF209" s="105"/>
      <c r="AG209" s="31"/>
    </row>
    <row r="210" spans="11:33" ht="14.25" customHeight="1">
      <c r="K210" s="30"/>
      <c r="AF210" s="105"/>
      <c r="AG210" s="31"/>
    </row>
    <row r="211" spans="11:33" ht="14.25" customHeight="1">
      <c r="K211" s="30"/>
      <c r="AF211" s="105"/>
      <c r="AG211" s="31"/>
    </row>
    <row r="212" spans="11:33" ht="14.25" customHeight="1">
      <c r="K212" s="30"/>
      <c r="AF212" s="105"/>
      <c r="AG212" s="31"/>
    </row>
    <row r="213" spans="11:33" ht="14.25" customHeight="1">
      <c r="K213" s="30"/>
      <c r="AF213" s="105"/>
      <c r="AG213" s="31"/>
    </row>
    <row r="214" spans="11:33" ht="14.25" customHeight="1">
      <c r="K214" s="30"/>
      <c r="AF214" s="105"/>
      <c r="AG214" s="31"/>
    </row>
    <row r="215" spans="11:33" ht="14.25" customHeight="1">
      <c r="K215" s="30"/>
      <c r="AF215" s="105"/>
      <c r="AG215" s="31"/>
    </row>
    <row r="216" spans="11:33" ht="14.25" customHeight="1">
      <c r="K216" s="30"/>
      <c r="AF216" s="105"/>
      <c r="AG216" s="31"/>
    </row>
    <row r="217" spans="11:33" ht="14.25" customHeight="1">
      <c r="K217" s="30"/>
      <c r="AF217" s="105"/>
      <c r="AG217" s="31"/>
    </row>
    <row r="218" spans="11:33" ht="14.25" customHeight="1">
      <c r="K218" s="30"/>
      <c r="AF218" s="105"/>
      <c r="AG218" s="31"/>
    </row>
    <row r="219" spans="11:33" ht="14.25" customHeight="1">
      <c r="K219" s="30"/>
      <c r="AF219" s="105"/>
      <c r="AG219" s="31"/>
    </row>
    <row r="220" spans="11:33" ht="14.25" customHeight="1">
      <c r="K220" s="30"/>
      <c r="AF220" s="105"/>
      <c r="AG220" s="31"/>
    </row>
    <row r="221" spans="11:33" ht="14.25" customHeight="1">
      <c r="K221" s="30"/>
      <c r="AF221" s="105"/>
      <c r="AG221" s="31"/>
    </row>
    <row r="222" spans="11:33" ht="14.25" customHeight="1">
      <c r="K222" s="30"/>
      <c r="AF222" s="105"/>
      <c r="AG222" s="31"/>
    </row>
    <row r="223" spans="11:33" ht="14.25" customHeight="1">
      <c r="K223" s="30"/>
      <c r="AF223" s="105"/>
      <c r="AG223" s="31"/>
    </row>
    <row r="224" spans="11:33" ht="14.25" customHeight="1">
      <c r="K224" s="30"/>
      <c r="AF224" s="105"/>
      <c r="AG224" s="31"/>
    </row>
    <row r="225" spans="11:33" ht="14.25" customHeight="1">
      <c r="K225" s="30"/>
      <c r="AF225" s="105"/>
      <c r="AG225" s="31"/>
    </row>
    <row r="226" spans="11:33" ht="14.25" customHeight="1">
      <c r="K226" s="30"/>
      <c r="AF226" s="105"/>
      <c r="AG226" s="31"/>
    </row>
    <row r="227" spans="11:33" ht="14.25" customHeight="1">
      <c r="K227" s="30"/>
      <c r="AF227" s="105"/>
      <c r="AG227" s="31"/>
    </row>
    <row r="228" spans="11:33" ht="14.25" customHeight="1">
      <c r="K228" s="30"/>
      <c r="AF228" s="105"/>
      <c r="AG228" s="31"/>
    </row>
    <row r="229" spans="11:33" ht="14.25" customHeight="1">
      <c r="K229" s="30"/>
      <c r="AF229" s="105"/>
      <c r="AG229" s="31"/>
    </row>
    <row r="230" spans="11:33" ht="14.25" customHeight="1">
      <c r="K230" s="30"/>
      <c r="AF230" s="105"/>
      <c r="AG230" s="31"/>
    </row>
    <row r="231" spans="11:33" ht="14.25" customHeight="1">
      <c r="K231" s="30"/>
      <c r="AF231" s="105"/>
      <c r="AG231" s="31"/>
    </row>
    <row r="232" spans="11:33" ht="14.25" customHeight="1">
      <c r="K232" s="30"/>
      <c r="AF232" s="105"/>
      <c r="AG232" s="31"/>
    </row>
    <row r="233" spans="11:33" ht="14.25" customHeight="1">
      <c r="K233" s="30"/>
      <c r="AF233" s="105"/>
      <c r="AG233" s="31"/>
    </row>
    <row r="234" spans="11:33" ht="14.25" customHeight="1">
      <c r="K234" s="30"/>
      <c r="AF234" s="105"/>
      <c r="AG234" s="31"/>
    </row>
    <row r="235" spans="11:33" ht="14.25" customHeight="1">
      <c r="K235" s="30"/>
      <c r="AF235" s="105"/>
      <c r="AG235" s="31"/>
    </row>
    <row r="236" spans="11:33" ht="14.25" customHeight="1">
      <c r="K236" s="30"/>
      <c r="AF236" s="105"/>
      <c r="AG236" s="31"/>
    </row>
    <row r="237" spans="11:33" ht="14.25" customHeight="1">
      <c r="K237" s="30"/>
      <c r="AF237" s="105"/>
      <c r="AG237" s="31"/>
    </row>
    <row r="238" spans="11:33" ht="14.25" customHeight="1">
      <c r="K238" s="30"/>
      <c r="AF238" s="105"/>
      <c r="AG238" s="31"/>
    </row>
    <row r="239" spans="11:33" ht="14.25" customHeight="1">
      <c r="K239" s="30"/>
      <c r="AF239" s="105"/>
      <c r="AG239" s="31"/>
    </row>
    <row r="240" spans="11:33" ht="14.25" customHeight="1">
      <c r="K240" s="30"/>
      <c r="AF240" s="105"/>
      <c r="AG240" s="31"/>
    </row>
    <row r="241" spans="11:33" ht="14.25" customHeight="1">
      <c r="K241" s="30"/>
      <c r="AF241" s="105"/>
      <c r="AG241" s="31"/>
    </row>
    <row r="242" spans="11:33" ht="14.25" customHeight="1">
      <c r="K242" s="30"/>
      <c r="AF242" s="105"/>
      <c r="AG242" s="31"/>
    </row>
    <row r="243" spans="11:33" ht="14.25" customHeight="1">
      <c r="K243" s="30"/>
      <c r="AF243" s="105"/>
      <c r="AG243" s="31"/>
    </row>
    <row r="244" spans="11:33" ht="14.25" customHeight="1">
      <c r="K244" s="30"/>
      <c r="AF244" s="105"/>
      <c r="AG244" s="31"/>
    </row>
    <row r="245" spans="11:33" ht="14.25" customHeight="1">
      <c r="K245" s="30"/>
      <c r="AF245" s="105"/>
      <c r="AG245" s="31"/>
    </row>
    <row r="246" spans="11:33" ht="14.25" customHeight="1">
      <c r="K246" s="30"/>
      <c r="AF246" s="105"/>
      <c r="AG246" s="31"/>
    </row>
    <row r="247" spans="11:33" ht="14.25" customHeight="1">
      <c r="K247" s="30"/>
      <c r="AF247" s="105"/>
      <c r="AG247" s="31"/>
    </row>
    <row r="248" spans="11:33" ht="14.25" customHeight="1">
      <c r="K248" s="30"/>
      <c r="AF248" s="105"/>
      <c r="AG248" s="31"/>
    </row>
    <row r="249" spans="11:33" ht="14.25" customHeight="1">
      <c r="K249" s="30"/>
      <c r="AF249" s="105"/>
      <c r="AG249" s="31"/>
    </row>
    <row r="250" spans="11:33" ht="14.25" customHeight="1">
      <c r="K250" s="30"/>
      <c r="AF250" s="105"/>
      <c r="AG250" s="31"/>
    </row>
    <row r="251" spans="11:33" ht="14.25" customHeight="1">
      <c r="K251" s="30"/>
      <c r="AF251" s="105"/>
      <c r="AG251" s="31"/>
    </row>
    <row r="252" spans="11:33" ht="14.25" customHeight="1">
      <c r="K252" s="30"/>
      <c r="AF252" s="105"/>
      <c r="AG252" s="31"/>
    </row>
    <row r="253" spans="11:33" ht="14.25" customHeight="1">
      <c r="K253" s="30"/>
      <c r="AF253" s="105"/>
      <c r="AG253" s="31"/>
    </row>
    <row r="254" spans="11:33" ht="14.25" customHeight="1">
      <c r="K254" s="30"/>
      <c r="AF254" s="105"/>
      <c r="AG254" s="31"/>
    </row>
    <row r="255" spans="11:33" ht="14.25" customHeight="1">
      <c r="K255" s="30"/>
      <c r="AF255" s="105"/>
      <c r="AG255" s="31"/>
    </row>
    <row r="256" spans="11:33" ht="14.25" customHeight="1">
      <c r="K256" s="30"/>
      <c r="AF256" s="105"/>
      <c r="AG256" s="31"/>
    </row>
    <row r="257" spans="11:33" ht="14.25" customHeight="1">
      <c r="K257" s="30"/>
      <c r="AF257" s="105"/>
      <c r="AG257" s="31"/>
    </row>
    <row r="258" spans="11:33" ht="14.25" customHeight="1">
      <c r="K258" s="30"/>
      <c r="AF258" s="105"/>
      <c r="AG258" s="31"/>
    </row>
    <row r="259" spans="11:33" ht="14.25" customHeight="1">
      <c r="K259" s="30"/>
      <c r="AF259" s="105"/>
      <c r="AG259" s="31"/>
    </row>
    <row r="260" spans="11:33" ht="14.25" customHeight="1">
      <c r="K260" s="30"/>
      <c r="AF260" s="105"/>
      <c r="AG260" s="31"/>
    </row>
    <row r="261" spans="11:33" ht="14.25" customHeight="1">
      <c r="K261" s="30"/>
      <c r="AF261" s="105"/>
      <c r="AG261" s="31"/>
    </row>
    <row r="262" spans="11:33" ht="14.25" customHeight="1">
      <c r="K262" s="30"/>
      <c r="AF262" s="105"/>
      <c r="AG262" s="31"/>
    </row>
    <row r="263" spans="11:33" ht="14.25" customHeight="1">
      <c r="K263" s="30"/>
      <c r="AF263" s="105"/>
      <c r="AG263" s="31"/>
    </row>
    <row r="264" spans="11:33" ht="14.25" customHeight="1">
      <c r="K264" s="30"/>
      <c r="AF264" s="105"/>
      <c r="AG264" s="31"/>
    </row>
    <row r="265" spans="11:33" ht="14.25" customHeight="1">
      <c r="K265" s="30"/>
      <c r="AF265" s="105"/>
      <c r="AG265" s="31"/>
    </row>
    <row r="266" spans="11:33" ht="14.25" customHeight="1">
      <c r="K266" s="30"/>
      <c r="AF266" s="105"/>
      <c r="AG266" s="31"/>
    </row>
    <row r="267" spans="11:33" ht="14.25" customHeight="1">
      <c r="K267" s="30"/>
      <c r="AF267" s="105"/>
      <c r="AG267" s="31"/>
    </row>
    <row r="268" spans="11:33" ht="14.25" customHeight="1">
      <c r="K268" s="30"/>
      <c r="AF268" s="105"/>
      <c r="AG268" s="31"/>
    </row>
    <row r="269" spans="11:33" ht="14.25" customHeight="1">
      <c r="K269" s="30"/>
      <c r="AF269" s="105"/>
      <c r="AG269" s="31"/>
    </row>
    <row r="270" spans="11:33" ht="14.25" customHeight="1">
      <c r="K270" s="30"/>
      <c r="AF270" s="105"/>
      <c r="AG270" s="31"/>
    </row>
    <row r="271" spans="11:33" ht="14.25" customHeight="1">
      <c r="K271" s="30"/>
      <c r="AF271" s="105"/>
      <c r="AG271" s="31"/>
    </row>
    <row r="272" spans="11:33" ht="14.25" customHeight="1">
      <c r="K272" s="30"/>
      <c r="AF272" s="105"/>
      <c r="AG272" s="31"/>
    </row>
    <row r="273" spans="11:33" ht="14.25" customHeight="1">
      <c r="K273" s="30"/>
      <c r="AF273" s="105"/>
      <c r="AG273" s="31"/>
    </row>
    <row r="274" spans="11:33" ht="14.25" customHeight="1">
      <c r="K274" s="30"/>
      <c r="AF274" s="105"/>
      <c r="AG274" s="31"/>
    </row>
    <row r="275" spans="11:33" ht="14.25" customHeight="1">
      <c r="K275" s="30"/>
      <c r="AF275" s="105"/>
      <c r="AG275" s="31"/>
    </row>
    <row r="276" spans="11:33" ht="14.25" customHeight="1">
      <c r="K276" s="30"/>
      <c r="AF276" s="105"/>
      <c r="AG276" s="31"/>
    </row>
    <row r="277" spans="11:33" ht="14.25" customHeight="1">
      <c r="K277" s="30"/>
      <c r="AF277" s="105"/>
      <c r="AG277" s="31"/>
    </row>
    <row r="278" spans="11:33" ht="14.25" customHeight="1">
      <c r="K278" s="30"/>
      <c r="AF278" s="105"/>
      <c r="AG278" s="31"/>
    </row>
    <row r="279" spans="11:33" ht="14.25" customHeight="1">
      <c r="K279" s="30"/>
      <c r="AF279" s="105"/>
      <c r="AG279" s="31"/>
    </row>
    <row r="280" spans="11:33" ht="14.25" customHeight="1">
      <c r="K280" s="30"/>
      <c r="AF280" s="105"/>
      <c r="AG280" s="31"/>
    </row>
    <row r="281" spans="11:33" ht="14.25" customHeight="1">
      <c r="K281" s="30"/>
      <c r="AF281" s="105"/>
      <c r="AG281" s="31"/>
    </row>
    <row r="282" spans="11:33" ht="14.25" customHeight="1">
      <c r="K282" s="30"/>
      <c r="AF282" s="105"/>
      <c r="AG282" s="31"/>
    </row>
    <row r="283" spans="11:33" ht="14.25" customHeight="1">
      <c r="K283" s="30"/>
      <c r="AF283" s="105"/>
      <c r="AG283" s="31"/>
    </row>
    <row r="284" spans="11:33" ht="14.25" customHeight="1">
      <c r="K284" s="30"/>
      <c r="AF284" s="105"/>
      <c r="AG284" s="31"/>
    </row>
    <row r="285" spans="11:33" ht="14.25" customHeight="1">
      <c r="K285" s="30"/>
      <c r="AF285" s="105"/>
      <c r="AG285" s="31"/>
    </row>
    <row r="286" spans="11:33" ht="14.25" customHeight="1">
      <c r="K286" s="30"/>
      <c r="AF286" s="105"/>
      <c r="AG286" s="31"/>
    </row>
    <row r="287" spans="11:33" ht="14.25" customHeight="1">
      <c r="K287" s="30"/>
      <c r="AF287" s="105"/>
      <c r="AG287" s="31"/>
    </row>
    <row r="288" spans="11:33" ht="14.25" customHeight="1">
      <c r="K288" s="30"/>
      <c r="AF288" s="105"/>
      <c r="AG288" s="31"/>
    </row>
    <row r="289" spans="11:33" ht="14.25" customHeight="1">
      <c r="K289" s="30"/>
      <c r="AF289" s="105"/>
      <c r="AG289" s="31"/>
    </row>
    <row r="290" spans="11:33" ht="14.25" customHeight="1">
      <c r="K290" s="30"/>
      <c r="AF290" s="105"/>
      <c r="AG290" s="31"/>
    </row>
    <row r="291" spans="11:33" ht="14.25" customHeight="1">
      <c r="K291" s="30"/>
      <c r="AF291" s="105"/>
      <c r="AG291" s="31"/>
    </row>
    <row r="292" spans="11:33" ht="14.25" customHeight="1">
      <c r="K292" s="30"/>
      <c r="AF292" s="105"/>
      <c r="AG292" s="31"/>
    </row>
    <row r="293" spans="11:33" ht="14.25" customHeight="1">
      <c r="K293" s="30"/>
      <c r="AF293" s="105"/>
      <c r="AG293" s="31"/>
    </row>
    <row r="294" spans="11:33" ht="14.25" customHeight="1">
      <c r="K294" s="30"/>
      <c r="AF294" s="105"/>
      <c r="AG294" s="31"/>
    </row>
    <row r="295" spans="11:33" ht="14.25" customHeight="1">
      <c r="K295" s="30"/>
      <c r="AF295" s="105"/>
      <c r="AG295" s="31"/>
    </row>
    <row r="296" spans="11:33" ht="14.25" customHeight="1">
      <c r="K296" s="30"/>
      <c r="AF296" s="105"/>
      <c r="AG296" s="31"/>
    </row>
    <row r="297" spans="11:33" ht="14.25" customHeight="1">
      <c r="K297" s="30"/>
      <c r="AF297" s="105"/>
      <c r="AG297" s="31"/>
    </row>
    <row r="298" spans="11:33" ht="14.25" customHeight="1">
      <c r="K298" s="30"/>
      <c r="AF298" s="105"/>
      <c r="AG298" s="31"/>
    </row>
    <row r="299" spans="11:33" ht="14.25" customHeight="1">
      <c r="K299" s="30"/>
      <c r="AF299" s="105"/>
      <c r="AG299" s="31"/>
    </row>
    <row r="300" spans="11:33" ht="14.25" customHeight="1">
      <c r="K300" s="30"/>
      <c r="AF300" s="105"/>
      <c r="AG300" s="31"/>
    </row>
    <row r="301" spans="11:33" ht="14.25" customHeight="1">
      <c r="K301" s="30"/>
      <c r="AF301" s="105"/>
      <c r="AG301" s="31"/>
    </row>
    <row r="302" spans="11:33" ht="14.25" customHeight="1">
      <c r="K302" s="30"/>
      <c r="AF302" s="105"/>
      <c r="AG302" s="31"/>
    </row>
    <row r="303" spans="11:33" ht="14.25" customHeight="1">
      <c r="K303" s="30"/>
      <c r="AF303" s="105"/>
      <c r="AG303" s="31"/>
    </row>
    <row r="304" spans="11:33" ht="14.25" customHeight="1">
      <c r="K304" s="30"/>
      <c r="AF304" s="105"/>
      <c r="AG304" s="31"/>
    </row>
    <row r="305" spans="11:33" ht="14.25" customHeight="1">
      <c r="K305" s="30"/>
      <c r="AF305" s="105"/>
      <c r="AG305" s="31"/>
    </row>
    <row r="306" spans="11:33" ht="14.25" customHeight="1">
      <c r="K306" s="30"/>
      <c r="AF306" s="105"/>
      <c r="AG306" s="31"/>
    </row>
    <row r="307" spans="11:33" ht="14.25" customHeight="1">
      <c r="K307" s="30"/>
      <c r="AF307" s="105"/>
      <c r="AG307" s="31"/>
    </row>
    <row r="308" spans="11:33" ht="14.25" customHeight="1">
      <c r="K308" s="30"/>
      <c r="AF308" s="105"/>
      <c r="AG308" s="31"/>
    </row>
    <row r="309" spans="11:33" ht="14.25" customHeight="1">
      <c r="K309" s="30"/>
      <c r="AF309" s="105"/>
      <c r="AG309" s="31"/>
    </row>
    <row r="310" spans="11:33" ht="14.25" customHeight="1">
      <c r="K310" s="30"/>
      <c r="AF310" s="105"/>
      <c r="AG310" s="31"/>
    </row>
    <row r="311" spans="11:33" ht="14.25" customHeight="1">
      <c r="K311" s="30"/>
      <c r="AF311" s="105"/>
      <c r="AG311" s="31"/>
    </row>
    <row r="312" spans="11:33" ht="14.25" customHeight="1">
      <c r="K312" s="30"/>
      <c r="AF312" s="105"/>
      <c r="AG312" s="31"/>
    </row>
    <row r="313" spans="11:33" ht="14.25" customHeight="1">
      <c r="K313" s="30"/>
      <c r="AF313" s="105"/>
      <c r="AG313" s="31"/>
    </row>
    <row r="314" spans="11:33" ht="14.25" customHeight="1">
      <c r="K314" s="30"/>
      <c r="AF314" s="105"/>
      <c r="AG314" s="31"/>
    </row>
    <row r="315" spans="11:33" ht="14.25" customHeight="1">
      <c r="K315" s="30"/>
      <c r="AF315" s="105"/>
      <c r="AG315" s="31"/>
    </row>
    <row r="316" spans="11:33" ht="14.25" customHeight="1">
      <c r="K316" s="30"/>
      <c r="AF316" s="105"/>
      <c r="AG316" s="31"/>
    </row>
    <row r="317" spans="11:33" ht="14.25" customHeight="1">
      <c r="K317" s="30"/>
      <c r="AF317" s="105"/>
      <c r="AG317" s="31"/>
    </row>
    <row r="318" spans="11:33" ht="14.25" customHeight="1">
      <c r="K318" s="30"/>
      <c r="AF318" s="105"/>
      <c r="AG318" s="31"/>
    </row>
    <row r="319" spans="11:33" ht="14.25" customHeight="1">
      <c r="K319" s="30"/>
      <c r="AF319" s="105"/>
      <c r="AG319" s="31"/>
    </row>
    <row r="320" spans="11:33" ht="14.25" customHeight="1">
      <c r="K320" s="30"/>
      <c r="AF320" s="105"/>
      <c r="AG320" s="31"/>
    </row>
    <row r="321" spans="11:33" ht="14.25" customHeight="1">
      <c r="K321" s="30"/>
      <c r="AF321" s="105"/>
      <c r="AG321" s="31"/>
    </row>
    <row r="322" spans="11:33" ht="14.25" customHeight="1">
      <c r="K322" s="30"/>
      <c r="AF322" s="105"/>
      <c r="AG322" s="31"/>
    </row>
    <row r="323" spans="11:33" ht="14.25" customHeight="1">
      <c r="K323" s="30"/>
      <c r="AF323" s="105"/>
      <c r="AG323" s="31"/>
    </row>
    <row r="324" spans="11:33" ht="14.25" customHeight="1">
      <c r="K324" s="30"/>
      <c r="AF324" s="105"/>
      <c r="AG324" s="31"/>
    </row>
    <row r="325" spans="11:33" ht="14.25" customHeight="1">
      <c r="K325" s="30"/>
      <c r="AF325" s="105"/>
      <c r="AG325" s="31"/>
    </row>
    <row r="326" spans="11:33" ht="14.25" customHeight="1">
      <c r="K326" s="30"/>
      <c r="AF326" s="105"/>
      <c r="AG326" s="31"/>
    </row>
    <row r="327" spans="11:33" ht="14.25" customHeight="1">
      <c r="K327" s="30"/>
      <c r="AF327" s="105"/>
      <c r="AG327" s="31"/>
    </row>
    <row r="328" spans="11:33" ht="14.25" customHeight="1">
      <c r="K328" s="30"/>
      <c r="AF328" s="105"/>
      <c r="AG328" s="31"/>
    </row>
    <row r="329" spans="11:33" ht="14.25" customHeight="1">
      <c r="K329" s="30"/>
      <c r="AF329" s="105"/>
      <c r="AG329" s="31"/>
    </row>
    <row r="330" spans="11:33" ht="14.25" customHeight="1">
      <c r="K330" s="30"/>
      <c r="AF330" s="105"/>
      <c r="AG330" s="31"/>
    </row>
    <row r="331" spans="11:33" ht="14.25" customHeight="1">
      <c r="K331" s="30"/>
      <c r="AF331" s="105"/>
      <c r="AG331" s="31"/>
    </row>
    <row r="332" spans="11:33" ht="14.25" customHeight="1">
      <c r="K332" s="30"/>
      <c r="AF332" s="105"/>
      <c r="AG332" s="31"/>
    </row>
    <row r="333" spans="11:33" ht="14.25" customHeight="1">
      <c r="K333" s="30"/>
      <c r="AF333" s="105"/>
      <c r="AG333" s="31"/>
    </row>
    <row r="334" spans="11:33" ht="14.25" customHeight="1">
      <c r="K334" s="30"/>
      <c r="AF334" s="105"/>
      <c r="AG334" s="31"/>
    </row>
    <row r="335" spans="11:33" ht="14.25" customHeight="1">
      <c r="K335" s="30"/>
      <c r="AF335" s="105"/>
      <c r="AG335" s="31"/>
    </row>
    <row r="336" spans="11:33" ht="14.25" customHeight="1">
      <c r="K336" s="30"/>
      <c r="AF336" s="105"/>
      <c r="AG336" s="31"/>
    </row>
    <row r="337" spans="11:33" ht="14.25" customHeight="1">
      <c r="K337" s="30"/>
      <c r="AF337" s="105"/>
      <c r="AG337" s="31"/>
    </row>
    <row r="338" spans="11:33" ht="14.25" customHeight="1">
      <c r="K338" s="30"/>
      <c r="AF338" s="105"/>
      <c r="AG338" s="31"/>
    </row>
    <row r="339" spans="11:33" ht="14.25" customHeight="1">
      <c r="K339" s="30"/>
      <c r="AF339" s="105"/>
      <c r="AG339" s="31"/>
    </row>
    <row r="340" spans="11:33" ht="14.25" customHeight="1">
      <c r="K340" s="30"/>
      <c r="AF340" s="105"/>
      <c r="AG340" s="31"/>
    </row>
    <row r="341" spans="11:33" ht="14.25" customHeight="1">
      <c r="K341" s="30"/>
      <c r="AF341" s="105"/>
      <c r="AG341" s="31"/>
    </row>
    <row r="342" spans="11:33" ht="14.25" customHeight="1">
      <c r="K342" s="30"/>
      <c r="AF342" s="105"/>
      <c r="AG342" s="31"/>
    </row>
    <row r="343" spans="11:33" ht="14.25" customHeight="1">
      <c r="K343" s="30"/>
      <c r="AF343" s="105"/>
      <c r="AG343" s="31"/>
    </row>
    <row r="344" spans="11:33" ht="14.25" customHeight="1">
      <c r="K344" s="30"/>
      <c r="AF344" s="105"/>
      <c r="AG344" s="31"/>
    </row>
    <row r="345" spans="11:33" ht="14.25" customHeight="1">
      <c r="K345" s="30"/>
      <c r="AF345" s="105"/>
      <c r="AG345" s="31"/>
    </row>
    <row r="346" spans="11:33" ht="14.25" customHeight="1">
      <c r="K346" s="30"/>
      <c r="AF346" s="105"/>
      <c r="AG346" s="31"/>
    </row>
    <row r="347" spans="11:33" ht="14.25" customHeight="1">
      <c r="K347" s="30"/>
      <c r="AF347" s="105"/>
      <c r="AG347" s="31"/>
    </row>
    <row r="348" spans="11:33" ht="14.25" customHeight="1">
      <c r="K348" s="30"/>
      <c r="AF348" s="105"/>
      <c r="AG348" s="31"/>
    </row>
    <row r="349" spans="11:33" ht="14.25" customHeight="1">
      <c r="K349" s="30"/>
      <c r="AF349" s="105"/>
      <c r="AG349" s="31"/>
    </row>
    <row r="350" spans="11:33" ht="14.25" customHeight="1">
      <c r="K350" s="30"/>
      <c r="AF350" s="105"/>
      <c r="AG350" s="31"/>
    </row>
    <row r="351" spans="11:33" ht="14.25" customHeight="1">
      <c r="K351" s="30"/>
      <c r="AF351" s="105"/>
      <c r="AG351" s="31"/>
    </row>
    <row r="352" spans="11:33" ht="14.25" customHeight="1">
      <c r="K352" s="30"/>
      <c r="AF352" s="105"/>
      <c r="AG352" s="31"/>
    </row>
    <row r="353" spans="11:33" ht="14.25" customHeight="1">
      <c r="K353" s="30"/>
      <c r="AF353" s="105"/>
      <c r="AG353" s="31"/>
    </row>
    <row r="354" spans="11:33" ht="14.25" customHeight="1">
      <c r="K354" s="30"/>
      <c r="AF354" s="105"/>
      <c r="AG354" s="31"/>
    </row>
    <row r="355" spans="11:33" ht="14.25" customHeight="1">
      <c r="K355" s="30"/>
      <c r="AF355" s="105"/>
      <c r="AG355" s="31"/>
    </row>
    <row r="356" spans="11:33" ht="14.25" customHeight="1">
      <c r="K356" s="30"/>
      <c r="AF356" s="105"/>
      <c r="AG356" s="31"/>
    </row>
    <row r="357" spans="11:33" ht="14.25" customHeight="1">
      <c r="K357" s="30"/>
      <c r="AF357" s="105"/>
      <c r="AG357" s="31"/>
    </row>
    <row r="358" spans="11:33" ht="14.25" customHeight="1">
      <c r="K358" s="30"/>
      <c r="AF358" s="105"/>
      <c r="AG358" s="31"/>
    </row>
    <row r="359" spans="11:33" ht="14.25" customHeight="1">
      <c r="K359" s="30"/>
      <c r="AF359" s="105"/>
      <c r="AG359" s="31"/>
    </row>
    <row r="360" spans="11:33" ht="14.25" customHeight="1">
      <c r="K360" s="30"/>
      <c r="AF360" s="105"/>
      <c r="AG360" s="31"/>
    </row>
    <row r="361" spans="11:33" ht="14.25" customHeight="1">
      <c r="K361" s="30"/>
      <c r="AF361" s="105"/>
      <c r="AG361" s="31"/>
    </row>
    <row r="362" spans="11:33" ht="14.25" customHeight="1">
      <c r="K362" s="30"/>
      <c r="AF362" s="105"/>
      <c r="AG362" s="31"/>
    </row>
    <row r="363" spans="11:33" ht="14.25" customHeight="1">
      <c r="K363" s="30"/>
      <c r="AF363" s="105"/>
      <c r="AG363" s="31"/>
    </row>
    <row r="364" spans="11:33" ht="14.25" customHeight="1">
      <c r="K364" s="30"/>
      <c r="AF364" s="105"/>
      <c r="AG364" s="31"/>
    </row>
    <row r="365" spans="11:33" ht="14.25" customHeight="1">
      <c r="K365" s="30"/>
      <c r="AF365" s="105"/>
      <c r="AG365" s="31"/>
    </row>
    <row r="366" spans="11:33" ht="14.25" customHeight="1">
      <c r="K366" s="30"/>
      <c r="AF366" s="105"/>
      <c r="AG366" s="31"/>
    </row>
    <row r="367" spans="11:33" ht="14.25" customHeight="1">
      <c r="K367" s="30"/>
      <c r="AF367" s="105"/>
      <c r="AG367" s="31"/>
    </row>
    <row r="368" spans="11:33" ht="14.25" customHeight="1">
      <c r="K368" s="30"/>
      <c r="AF368" s="105"/>
      <c r="AG368" s="31"/>
    </row>
    <row r="369" spans="11:33" ht="14.25" customHeight="1">
      <c r="K369" s="30"/>
      <c r="AF369" s="105"/>
      <c r="AG369" s="31"/>
    </row>
    <row r="370" spans="11:33" ht="14.25" customHeight="1">
      <c r="K370" s="30"/>
      <c r="AF370" s="105"/>
      <c r="AG370" s="31"/>
    </row>
    <row r="371" spans="11:33" ht="14.25" customHeight="1">
      <c r="K371" s="30"/>
      <c r="AF371" s="105"/>
      <c r="AG371" s="31"/>
    </row>
    <row r="372" spans="11:33" ht="14.25" customHeight="1">
      <c r="K372" s="30"/>
      <c r="AF372" s="105"/>
      <c r="AG372" s="31"/>
    </row>
    <row r="373" spans="11:33" ht="14.25" customHeight="1">
      <c r="K373" s="30"/>
      <c r="AF373" s="105"/>
      <c r="AG373" s="31"/>
    </row>
    <row r="374" spans="11:33" ht="14.25" customHeight="1">
      <c r="K374" s="30"/>
      <c r="AF374" s="105"/>
      <c r="AG374" s="31"/>
    </row>
    <row r="375" spans="11:33" ht="14.25" customHeight="1">
      <c r="K375" s="30"/>
      <c r="AF375" s="105"/>
      <c r="AG375" s="31"/>
    </row>
    <row r="376" spans="11:33" ht="14.25" customHeight="1">
      <c r="K376" s="30"/>
      <c r="AF376" s="105"/>
      <c r="AG376" s="31"/>
    </row>
    <row r="377" spans="11:33" ht="14.25" customHeight="1">
      <c r="K377" s="30"/>
      <c r="AF377" s="105"/>
      <c r="AG377" s="31"/>
    </row>
    <row r="378" spans="11:33" ht="14.25" customHeight="1">
      <c r="K378" s="30"/>
      <c r="AF378" s="105"/>
      <c r="AG378" s="31"/>
    </row>
    <row r="379" spans="11:33" ht="14.25" customHeight="1">
      <c r="K379" s="30"/>
      <c r="AF379" s="105"/>
      <c r="AG379" s="31"/>
    </row>
    <row r="380" spans="11:33" ht="14.25" customHeight="1">
      <c r="K380" s="30"/>
      <c r="AF380" s="105"/>
      <c r="AG380" s="31"/>
    </row>
    <row r="381" spans="11:33" ht="14.25" customHeight="1">
      <c r="K381" s="30"/>
      <c r="AF381" s="105"/>
      <c r="AG381" s="31"/>
    </row>
    <row r="382" spans="11:33" ht="14.25" customHeight="1">
      <c r="K382" s="30"/>
      <c r="AF382" s="105"/>
      <c r="AG382" s="31"/>
    </row>
    <row r="383" spans="11:33" ht="14.25" customHeight="1">
      <c r="K383" s="30"/>
      <c r="AF383" s="105"/>
      <c r="AG383" s="31"/>
    </row>
    <row r="384" spans="11:33" ht="14.25" customHeight="1">
      <c r="K384" s="30"/>
      <c r="AF384" s="105"/>
      <c r="AG384" s="31"/>
    </row>
    <row r="385" spans="11:33" ht="14.25" customHeight="1">
      <c r="K385" s="30"/>
      <c r="AF385" s="105"/>
      <c r="AG385" s="31"/>
    </row>
    <row r="386" spans="11:33" ht="14.25" customHeight="1">
      <c r="K386" s="30"/>
      <c r="AF386" s="105"/>
      <c r="AG386" s="31"/>
    </row>
    <row r="387" spans="11:33" ht="14.25" customHeight="1">
      <c r="K387" s="30"/>
      <c r="AF387" s="105"/>
      <c r="AG387" s="31"/>
    </row>
    <row r="388" spans="11:33" ht="14.25" customHeight="1">
      <c r="K388" s="30"/>
      <c r="AF388" s="105"/>
      <c r="AG388" s="31"/>
    </row>
    <row r="389" spans="11:33" ht="14.25" customHeight="1">
      <c r="K389" s="30"/>
      <c r="AF389" s="105"/>
      <c r="AG389" s="31"/>
    </row>
    <row r="390" spans="11:33" ht="14.25" customHeight="1">
      <c r="K390" s="30"/>
      <c r="AF390" s="105"/>
      <c r="AG390" s="31"/>
    </row>
    <row r="391" spans="11:33" ht="14.25" customHeight="1">
      <c r="K391" s="30"/>
      <c r="AF391" s="105"/>
      <c r="AG391" s="31"/>
    </row>
    <row r="392" spans="11:33" ht="14.25" customHeight="1">
      <c r="K392" s="30"/>
      <c r="AF392" s="105"/>
      <c r="AG392" s="31"/>
    </row>
    <row r="393" spans="11:33" ht="14.25" customHeight="1">
      <c r="K393" s="30"/>
      <c r="AF393" s="105"/>
      <c r="AG393" s="31"/>
    </row>
    <row r="394" spans="11:33" ht="14.25" customHeight="1">
      <c r="K394" s="30"/>
      <c r="AF394" s="105"/>
      <c r="AG394" s="31"/>
    </row>
    <row r="395" spans="11:33" ht="14.25" customHeight="1">
      <c r="K395" s="30"/>
      <c r="AF395" s="105"/>
      <c r="AG395" s="31"/>
    </row>
    <row r="396" spans="11:33" ht="14.25" customHeight="1">
      <c r="K396" s="30"/>
      <c r="AF396" s="105"/>
      <c r="AG396" s="31"/>
    </row>
    <row r="397" spans="11:33" ht="14.25" customHeight="1">
      <c r="K397" s="30"/>
      <c r="AF397" s="105"/>
      <c r="AG397" s="31"/>
    </row>
    <row r="398" spans="11:33" ht="14.25" customHeight="1">
      <c r="K398" s="30"/>
      <c r="AF398" s="105"/>
      <c r="AG398" s="31"/>
    </row>
    <row r="399" spans="11:33" ht="14.25" customHeight="1">
      <c r="K399" s="30"/>
      <c r="AF399" s="105"/>
      <c r="AG399" s="31"/>
    </row>
    <row r="400" spans="11:33" ht="14.25" customHeight="1">
      <c r="K400" s="30"/>
      <c r="AF400" s="105"/>
      <c r="AG400" s="31"/>
    </row>
    <row r="401" spans="11:33" ht="14.25" customHeight="1">
      <c r="K401" s="30"/>
      <c r="AF401" s="105"/>
      <c r="AG401" s="31"/>
    </row>
    <row r="402" spans="11:33" ht="14.25" customHeight="1">
      <c r="K402" s="30"/>
      <c r="AF402" s="105"/>
      <c r="AG402" s="31"/>
    </row>
    <row r="403" spans="11:33" ht="14.25" customHeight="1">
      <c r="K403" s="30"/>
      <c r="AF403" s="105"/>
      <c r="AG403" s="31"/>
    </row>
    <row r="404" spans="11:33" ht="14.25" customHeight="1">
      <c r="K404" s="30"/>
      <c r="AF404" s="105"/>
      <c r="AG404" s="31"/>
    </row>
    <row r="405" spans="11:33" ht="14.25" customHeight="1">
      <c r="K405" s="30"/>
      <c r="AF405" s="105"/>
      <c r="AG405" s="31"/>
    </row>
    <row r="406" spans="11:33" ht="14.25" customHeight="1">
      <c r="K406" s="30"/>
      <c r="AF406" s="105"/>
      <c r="AG406" s="31"/>
    </row>
    <row r="407" spans="11:33" ht="14.25" customHeight="1">
      <c r="K407" s="30"/>
      <c r="AF407" s="105"/>
      <c r="AG407" s="31"/>
    </row>
    <row r="408" spans="11:33" ht="14.25" customHeight="1">
      <c r="K408" s="30"/>
      <c r="AF408" s="105"/>
      <c r="AG408" s="31"/>
    </row>
    <row r="409" spans="11:33" ht="14.25" customHeight="1">
      <c r="K409" s="30"/>
      <c r="AF409" s="105"/>
      <c r="AG409" s="31"/>
    </row>
    <row r="410" spans="11:33" ht="14.25" customHeight="1">
      <c r="K410" s="30"/>
      <c r="AF410" s="105"/>
      <c r="AG410" s="31"/>
    </row>
    <row r="411" spans="11:33" ht="14.25" customHeight="1">
      <c r="K411" s="30"/>
      <c r="AF411" s="105"/>
      <c r="AG411" s="31"/>
    </row>
    <row r="412" spans="11:33" ht="14.25" customHeight="1">
      <c r="K412" s="30"/>
      <c r="AF412" s="105"/>
      <c r="AG412" s="31"/>
    </row>
    <row r="413" spans="11:33" ht="14.25" customHeight="1">
      <c r="K413" s="30"/>
      <c r="AF413" s="105"/>
      <c r="AG413" s="31"/>
    </row>
    <row r="414" spans="11:33" ht="14.25" customHeight="1">
      <c r="K414" s="30"/>
      <c r="AF414" s="105"/>
      <c r="AG414" s="31"/>
    </row>
    <row r="415" spans="11:33" ht="14.25" customHeight="1">
      <c r="K415" s="30"/>
      <c r="AF415" s="105"/>
      <c r="AG415" s="31"/>
    </row>
    <row r="416" spans="11:33" ht="14.25" customHeight="1">
      <c r="K416" s="30"/>
      <c r="AF416" s="105"/>
      <c r="AG416" s="31"/>
    </row>
    <row r="417" spans="11:33" ht="14.25" customHeight="1">
      <c r="K417" s="30"/>
      <c r="AF417" s="105"/>
      <c r="AG417" s="31"/>
    </row>
    <row r="418" spans="11:33" ht="14.25" customHeight="1">
      <c r="K418" s="30"/>
      <c r="AF418" s="105"/>
      <c r="AG418" s="31"/>
    </row>
    <row r="419" spans="11:33" ht="14.25" customHeight="1">
      <c r="K419" s="30"/>
      <c r="AF419" s="105"/>
      <c r="AG419" s="31"/>
    </row>
    <row r="420" spans="11:33" ht="14.25" customHeight="1">
      <c r="K420" s="30"/>
      <c r="AF420" s="105"/>
      <c r="AG420" s="31"/>
    </row>
    <row r="421" spans="11:33" ht="14.25" customHeight="1">
      <c r="K421" s="30"/>
      <c r="AF421" s="105"/>
      <c r="AG421" s="31"/>
    </row>
    <row r="422" spans="11:33" ht="14.25" customHeight="1">
      <c r="K422" s="30"/>
      <c r="AF422" s="105"/>
      <c r="AG422" s="31"/>
    </row>
    <row r="423" spans="11:33" ht="14.25" customHeight="1">
      <c r="K423" s="30"/>
      <c r="AF423" s="105"/>
      <c r="AG423" s="31"/>
    </row>
    <row r="424" spans="11:33" ht="14.25" customHeight="1">
      <c r="K424" s="30"/>
      <c r="AF424" s="105"/>
      <c r="AG424" s="31"/>
    </row>
    <row r="425" spans="11:33" ht="14.25" customHeight="1">
      <c r="K425" s="30"/>
      <c r="AF425" s="105"/>
      <c r="AG425" s="31"/>
    </row>
    <row r="426" spans="11:33" ht="14.25" customHeight="1">
      <c r="K426" s="30"/>
      <c r="AF426" s="105"/>
      <c r="AG426" s="31"/>
    </row>
    <row r="427" spans="11:33" ht="14.25" customHeight="1">
      <c r="K427" s="30"/>
      <c r="AF427" s="105"/>
      <c r="AG427" s="31"/>
    </row>
    <row r="428" spans="11:33" ht="14.25" customHeight="1">
      <c r="K428" s="30"/>
      <c r="AF428" s="105"/>
      <c r="AG428" s="31"/>
    </row>
    <row r="429" spans="11:33" ht="14.25" customHeight="1">
      <c r="K429" s="30"/>
      <c r="AF429" s="105"/>
      <c r="AG429" s="31"/>
    </row>
    <row r="430" spans="11:33" ht="14.25" customHeight="1">
      <c r="K430" s="30"/>
      <c r="AF430" s="105"/>
      <c r="AG430" s="31"/>
    </row>
    <row r="431" spans="11:33" ht="14.25" customHeight="1">
      <c r="K431" s="30"/>
      <c r="AF431" s="105"/>
      <c r="AG431" s="31"/>
    </row>
    <row r="432" spans="11:33" ht="14.25" customHeight="1">
      <c r="K432" s="30"/>
      <c r="AF432" s="105"/>
      <c r="AG432" s="31"/>
    </row>
    <row r="433" spans="11:33" ht="14.25" customHeight="1">
      <c r="K433" s="30"/>
      <c r="AF433" s="105"/>
      <c r="AG433" s="31"/>
    </row>
    <row r="434" spans="11:33" ht="14.25" customHeight="1">
      <c r="K434" s="30"/>
      <c r="AF434" s="105"/>
      <c r="AG434" s="31"/>
    </row>
    <row r="435" spans="11:33" ht="14.25" customHeight="1">
      <c r="K435" s="30"/>
      <c r="AF435" s="105"/>
      <c r="AG435" s="31"/>
    </row>
    <row r="436" spans="11:33" ht="14.25" customHeight="1">
      <c r="K436" s="30"/>
      <c r="AF436" s="105"/>
      <c r="AG436" s="31"/>
    </row>
    <row r="437" spans="11:33" ht="14.25" customHeight="1">
      <c r="K437" s="30"/>
      <c r="AF437" s="105"/>
      <c r="AG437" s="31"/>
    </row>
    <row r="438" spans="11:33" ht="14.25" customHeight="1">
      <c r="K438" s="30"/>
      <c r="AF438" s="105"/>
      <c r="AG438" s="31"/>
    </row>
    <row r="439" spans="11:33" ht="14.25" customHeight="1">
      <c r="K439" s="30"/>
      <c r="AF439" s="105"/>
      <c r="AG439" s="31"/>
    </row>
    <row r="440" spans="11:33" ht="14.25" customHeight="1">
      <c r="K440" s="30"/>
      <c r="AF440" s="105"/>
      <c r="AG440" s="31"/>
    </row>
    <row r="441" spans="11:33" ht="14.25" customHeight="1">
      <c r="K441" s="30"/>
      <c r="AF441" s="105"/>
      <c r="AG441" s="31"/>
    </row>
    <row r="442" spans="11:33" ht="14.25" customHeight="1">
      <c r="K442" s="30"/>
      <c r="AF442" s="105"/>
      <c r="AG442" s="31"/>
    </row>
    <row r="443" spans="11:33" ht="14.25" customHeight="1">
      <c r="K443" s="30"/>
      <c r="AF443" s="105"/>
      <c r="AG443" s="31"/>
    </row>
    <row r="444" spans="11:33" ht="14.25" customHeight="1">
      <c r="K444" s="30"/>
      <c r="AF444" s="105"/>
      <c r="AG444" s="31"/>
    </row>
    <row r="445" spans="11:33" ht="14.25" customHeight="1">
      <c r="K445" s="30"/>
      <c r="AF445" s="105"/>
      <c r="AG445" s="31"/>
    </row>
    <row r="446" spans="11:33" ht="14.25" customHeight="1">
      <c r="K446" s="30"/>
      <c r="AF446" s="105"/>
      <c r="AG446" s="31"/>
    </row>
    <row r="447" spans="11:33" ht="14.25" customHeight="1">
      <c r="K447" s="30"/>
      <c r="AF447" s="105"/>
      <c r="AG447" s="31"/>
    </row>
    <row r="448" spans="11:33" ht="14.25" customHeight="1">
      <c r="K448" s="30"/>
      <c r="AF448" s="105"/>
      <c r="AG448" s="31"/>
    </row>
    <row r="449" spans="11:33" ht="14.25" customHeight="1">
      <c r="K449" s="30"/>
      <c r="AF449" s="105"/>
      <c r="AG449" s="31"/>
    </row>
    <row r="450" spans="11:33" ht="14.25" customHeight="1">
      <c r="K450" s="30"/>
      <c r="AF450" s="105"/>
      <c r="AG450" s="31"/>
    </row>
    <row r="451" spans="11:33" ht="14.25" customHeight="1">
      <c r="K451" s="30"/>
      <c r="AF451" s="105"/>
      <c r="AG451" s="31"/>
    </row>
    <row r="452" spans="11:33" ht="14.25" customHeight="1">
      <c r="K452" s="30"/>
      <c r="AF452" s="105"/>
      <c r="AG452" s="31"/>
    </row>
    <row r="453" spans="11:33" ht="14.25" customHeight="1">
      <c r="K453" s="30"/>
      <c r="AF453" s="105"/>
      <c r="AG453" s="31"/>
    </row>
    <row r="454" spans="11:33" ht="14.25" customHeight="1">
      <c r="K454" s="30"/>
      <c r="AF454" s="105"/>
      <c r="AG454" s="31"/>
    </row>
    <row r="455" spans="11:33" ht="14.25" customHeight="1">
      <c r="K455" s="30"/>
      <c r="AF455" s="105"/>
      <c r="AG455" s="31"/>
    </row>
    <row r="456" spans="11:33" ht="14.25" customHeight="1">
      <c r="K456" s="30"/>
      <c r="AF456" s="105"/>
      <c r="AG456" s="31"/>
    </row>
    <row r="457" spans="11:33" ht="14.25" customHeight="1">
      <c r="K457" s="30"/>
      <c r="AF457" s="105"/>
      <c r="AG457" s="31"/>
    </row>
    <row r="458" spans="11:33" ht="14.25" customHeight="1">
      <c r="K458" s="30"/>
      <c r="AF458" s="105"/>
      <c r="AG458" s="31"/>
    </row>
    <row r="459" spans="11:33" ht="14.25" customHeight="1">
      <c r="K459" s="30"/>
      <c r="AF459" s="105"/>
      <c r="AG459" s="31"/>
    </row>
    <row r="460" spans="11:33" ht="14.25" customHeight="1">
      <c r="K460" s="30"/>
      <c r="AF460" s="105"/>
      <c r="AG460" s="31"/>
    </row>
    <row r="461" spans="11:33" ht="14.25" customHeight="1">
      <c r="K461" s="30"/>
      <c r="AF461" s="105"/>
      <c r="AG461" s="31"/>
    </row>
    <row r="462" spans="11:33" ht="14.25" customHeight="1">
      <c r="K462" s="30"/>
      <c r="AF462" s="105"/>
      <c r="AG462" s="31"/>
    </row>
    <row r="463" spans="11:33" ht="14.25" customHeight="1">
      <c r="K463" s="30"/>
      <c r="AF463" s="105"/>
      <c r="AG463" s="31"/>
    </row>
    <row r="464" spans="11:33" ht="14.25" customHeight="1">
      <c r="K464" s="30"/>
      <c r="AF464" s="105"/>
      <c r="AG464" s="31"/>
    </row>
    <row r="465" spans="11:33" ht="14.25" customHeight="1">
      <c r="K465" s="30"/>
      <c r="AF465" s="105"/>
      <c r="AG465" s="31"/>
    </row>
    <row r="466" spans="11:33" ht="14.25" customHeight="1">
      <c r="K466" s="30"/>
      <c r="AF466" s="105"/>
      <c r="AG466" s="31"/>
    </row>
    <row r="467" spans="11:33" ht="14.25" customHeight="1">
      <c r="K467" s="30"/>
      <c r="AF467" s="105"/>
      <c r="AG467" s="31"/>
    </row>
    <row r="468" spans="11:33" ht="14.25" customHeight="1">
      <c r="K468" s="30"/>
      <c r="AF468" s="105"/>
      <c r="AG468" s="31"/>
    </row>
    <row r="469" spans="11:33" ht="14.25" customHeight="1">
      <c r="K469" s="30"/>
      <c r="AF469" s="105"/>
      <c r="AG469" s="31"/>
    </row>
    <row r="470" spans="11:33" ht="14.25" customHeight="1">
      <c r="K470" s="30"/>
      <c r="AF470" s="105"/>
      <c r="AG470" s="31"/>
    </row>
    <row r="471" spans="11:33" ht="14.25" customHeight="1">
      <c r="K471" s="30"/>
      <c r="AF471" s="105"/>
      <c r="AG471" s="31"/>
    </row>
    <row r="472" spans="11:33" ht="14.25" customHeight="1">
      <c r="K472" s="30"/>
      <c r="AF472" s="105"/>
      <c r="AG472" s="31"/>
    </row>
    <row r="473" spans="11:33" ht="14.25" customHeight="1">
      <c r="K473" s="30"/>
      <c r="AF473" s="105"/>
      <c r="AG473" s="31"/>
    </row>
    <row r="474" spans="11:33" ht="14.25" customHeight="1">
      <c r="K474" s="30"/>
      <c r="AF474" s="105"/>
      <c r="AG474" s="31"/>
    </row>
    <row r="475" spans="11:33" ht="14.25" customHeight="1">
      <c r="K475" s="30"/>
      <c r="AF475" s="105"/>
      <c r="AG475" s="31"/>
    </row>
    <row r="476" spans="11:33" ht="14.25" customHeight="1">
      <c r="K476" s="30"/>
      <c r="AF476" s="105"/>
      <c r="AG476" s="31"/>
    </row>
    <row r="477" spans="11:33" ht="14.25" customHeight="1">
      <c r="K477" s="30"/>
      <c r="AF477" s="105"/>
      <c r="AG477" s="31"/>
    </row>
    <row r="478" spans="11:33" ht="14.25" customHeight="1">
      <c r="K478" s="30"/>
      <c r="AF478" s="105"/>
      <c r="AG478" s="31"/>
    </row>
    <row r="479" spans="11:33" ht="14.25" customHeight="1">
      <c r="K479" s="30"/>
      <c r="AF479" s="105"/>
      <c r="AG479" s="31"/>
    </row>
    <row r="480" spans="11:33" ht="14.25" customHeight="1">
      <c r="K480" s="30"/>
      <c r="AF480" s="105"/>
      <c r="AG480" s="31"/>
    </row>
    <row r="481" spans="11:33" ht="14.25" customHeight="1">
      <c r="K481" s="30"/>
      <c r="AF481" s="105"/>
      <c r="AG481" s="31"/>
    </row>
    <row r="482" spans="11:33" ht="14.25" customHeight="1">
      <c r="K482" s="30"/>
      <c r="AF482" s="105"/>
      <c r="AG482" s="31"/>
    </row>
    <row r="483" spans="11:33" ht="14.25" customHeight="1">
      <c r="K483" s="30"/>
      <c r="AF483" s="105"/>
      <c r="AG483" s="31"/>
    </row>
    <row r="484" spans="11:33" ht="14.25" customHeight="1">
      <c r="K484" s="30"/>
      <c r="AF484" s="105"/>
      <c r="AG484" s="31"/>
    </row>
    <row r="485" spans="11:33" ht="14.25" customHeight="1">
      <c r="K485" s="30"/>
      <c r="AF485" s="105"/>
      <c r="AG485" s="31"/>
    </row>
    <row r="486" spans="11:33" ht="14.25" customHeight="1">
      <c r="K486" s="30"/>
      <c r="AF486" s="105"/>
      <c r="AG486" s="31"/>
    </row>
    <row r="487" spans="11:33" ht="14.25" customHeight="1">
      <c r="K487" s="30"/>
      <c r="AF487" s="105"/>
      <c r="AG487" s="31"/>
    </row>
    <row r="488" spans="11:33" ht="14.25" customHeight="1">
      <c r="K488" s="30"/>
      <c r="AF488" s="105"/>
      <c r="AG488" s="31"/>
    </row>
    <row r="489" spans="11:33" ht="14.25" customHeight="1">
      <c r="K489" s="30"/>
      <c r="AF489" s="105"/>
      <c r="AG489" s="31"/>
    </row>
    <row r="490" spans="11:33" ht="14.25" customHeight="1">
      <c r="K490" s="30"/>
      <c r="AF490" s="105"/>
      <c r="AG490" s="31"/>
    </row>
    <row r="491" spans="11:33" ht="14.25" customHeight="1">
      <c r="K491" s="30"/>
      <c r="AF491" s="105"/>
      <c r="AG491" s="31"/>
    </row>
    <row r="492" spans="11:33" ht="14.25" customHeight="1">
      <c r="K492" s="30"/>
      <c r="AF492" s="105"/>
      <c r="AG492" s="31"/>
    </row>
    <row r="493" spans="11:33" ht="14.25" customHeight="1">
      <c r="K493" s="30"/>
      <c r="AF493" s="105"/>
      <c r="AG493" s="31"/>
    </row>
    <row r="494" spans="11:33" ht="14.25" customHeight="1">
      <c r="K494" s="30"/>
      <c r="AF494" s="105"/>
      <c r="AG494" s="31"/>
    </row>
    <row r="495" spans="11:33" ht="14.25" customHeight="1">
      <c r="K495" s="30"/>
      <c r="AF495" s="105"/>
      <c r="AG495" s="31"/>
    </row>
    <row r="496" spans="11:33" ht="14.25" customHeight="1">
      <c r="K496" s="30"/>
      <c r="AF496" s="105"/>
      <c r="AG496" s="31"/>
    </row>
    <row r="497" spans="11:33" ht="14.25" customHeight="1">
      <c r="K497" s="30"/>
      <c r="AF497" s="105"/>
      <c r="AG497" s="31"/>
    </row>
    <row r="498" spans="11:33" ht="14.25" customHeight="1">
      <c r="K498" s="30"/>
      <c r="AF498" s="105"/>
      <c r="AG498" s="31"/>
    </row>
    <row r="499" spans="11:33" ht="14.25" customHeight="1">
      <c r="K499" s="30"/>
      <c r="AF499" s="105"/>
      <c r="AG499" s="31"/>
    </row>
    <row r="500" spans="11:33" ht="14.25" customHeight="1">
      <c r="K500" s="30"/>
      <c r="AF500" s="105"/>
      <c r="AG500" s="31"/>
    </row>
    <row r="501" spans="11:33" ht="14.25" customHeight="1">
      <c r="K501" s="30"/>
      <c r="AF501" s="105"/>
      <c r="AG501" s="31"/>
    </row>
    <row r="502" spans="11:33" ht="14.25" customHeight="1">
      <c r="K502" s="30"/>
      <c r="AF502" s="105"/>
      <c r="AG502" s="31"/>
    </row>
    <row r="503" spans="11:33" ht="14.25" customHeight="1">
      <c r="K503" s="30"/>
      <c r="AF503" s="105"/>
      <c r="AG503" s="31"/>
    </row>
    <row r="504" spans="11:33" ht="14.25" customHeight="1">
      <c r="K504" s="30"/>
      <c r="AF504" s="105"/>
      <c r="AG504" s="31"/>
    </row>
    <row r="505" spans="11:33" ht="14.25" customHeight="1">
      <c r="K505" s="30"/>
      <c r="AF505" s="105"/>
      <c r="AG505" s="31"/>
    </row>
    <row r="506" spans="11:33" ht="14.25" customHeight="1">
      <c r="K506" s="30"/>
      <c r="AF506" s="105"/>
      <c r="AG506" s="31"/>
    </row>
    <row r="507" spans="11:33" ht="14.25" customHeight="1">
      <c r="K507" s="30"/>
      <c r="AF507" s="105"/>
      <c r="AG507" s="31"/>
    </row>
    <row r="508" spans="11:33" ht="14.25" customHeight="1">
      <c r="K508" s="30"/>
      <c r="AF508" s="105"/>
      <c r="AG508" s="31"/>
    </row>
    <row r="509" spans="11:33" ht="14.25" customHeight="1">
      <c r="K509" s="30"/>
      <c r="AF509" s="105"/>
      <c r="AG509" s="31"/>
    </row>
    <row r="510" spans="11:33" ht="14.25" customHeight="1">
      <c r="K510" s="30"/>
      <c r="AF510" s="105"/>
      <c r="AG510" s="31"/>
    </row>
    <row r="511" spans="11:33" ht="14.25" customHeight="1">
      <c r="K511" s="30"/>
      <c r="AF511" s="105"/>
      <c r="AG511" s="31"/>
    </row>
    <row r="512" spans="11:33" ht="14.25" customHeight="1">
      <c r="K512" s="30"/>
      <c r="AF512" s="105"/>
      <c r="AG512" s="31"/>
    </row>
    <row r="513" spans="11:33" ht="14.25" customHeight="1">
      <c r="K513" s="30"/>
      <c r="AF513" s="105"/>
      <c r="AG513" s="31"/>
    </row>
    <row r="514" spans="11:33" ht="14.25" customHeight="1">
      <c r="K514" s="30"/>
      <c r="AF514" s="105"/>
      <c r="AG514" s="31"/>
    </row>
    <row r="515" spans="11:33" ht="14.25" customHeight="1">
      <c r="K515" s="30"/>
      <c r="AF515" s="105"/>
      <c r="AG515" s="31"/>
    </row>
    <row r="516" spans="11:33" ht="14.25" customHeight="1">
      <c r="K516" s="30"/>
      <c r="AF516" s="105"/>
      <c r="AG516" s="31"/>
    </row>
    <row r="517" spans="11:33" ht="14.25" customHeight="1">
      <c r="K517" s="30"/>
      <c r="AF517" s="105"/>
      <c r="AG517" s="31"/>
    </row>
    <row r="518" spans="11:33" ht="14.25" customHeight="1">
      <c r="K518" s="30"/>
      <c r="AF518" s="105"/>
      <c r="AG518" s="31"/>
    </row>
    <row r="519" spans="11:33" ht="14.25" customHeight="1">
      <c r="K519" s="30"/>
      <c r="AF519" s="105"/>
      <c r="AG519" s="31"/>
    </row>
    <row r="520" spans="11:33" ht="14.25" customHeight="1">
      <c r="K520" s="30"/>
      <c r="AF520" s="105"/>
      <c r="AG520" s="31"/>
    </row>
    <row r="521" spans="11:33" ht="14.25" customHeight="1">
      <c r="K521" s="30"/>
      <c r="AF521" s="105"/>
      <c r="AG521" s="31"/>
    </row>
    <row r="522" spans="11:33" ht="14.25" customHeight="1">
      <c r="K522" s="30"/>
      <c r="AF522" s="105"/>
      <c r="AG522" s="31"/>
    </row>
    <row r="523" spans="11:33" ht="14.25" customHeight="1">
      <c r="K523" s="30"/>
      <c r="AF523" s="105"/>
      <c r="AG523" s="31"/>
    </row>
    <row r="524" spans="11:33" ht="14.25" customHeight="1">
      <c r="K524" s="30"/>
      <c r="AF524" s="105"/>
      <c r="AG524" s="31"/>
    </row>
    <row r="525" spans="11:33" ht="14.25" customHeight="1">
      <c r="K525" s="30"/>
      <c r="AF525" s="105"/>
      <c r="AG525" s="31"/>
    </row>
    <row r="526" spans="11:33" ht="14.25" customHeight="1">
      <c r="K526" s="30"/>
      <c r="AF526" s="105"/>
      <c r="AG526" s="31"/>
    </row>
    <row r="527" spans="11:33" ht="14.25" customHeight="1">
      <c r="K527" s="30"/>
      <c r="AF527" s="105"/>
      <c r="AG527" s="31"/>
    </row>
    <row r="528" spans="11:33" ht="14.25" customHeight="1">
      <c r="K528" s="30"/>
      <c r="AF528" s="105"/>
      <c r="AG528" s="31"/>
    </row>
    <row r="529" spans="11:33" ht="14.25" customHeight="1">
      <c r="K529" s="30"/>
      <c r="AF529" s="105"/>
      <c r="AG529" s="31"/>
    </row>
    <row r="530" spans="11:33" ht="14.25" customHeight="1">
      <c r="K530" s="30"/>
      <c r="AF530" s="105"/>
      <c r="AG530" s="31"/>
    </row>
    <row r="531" spans="11:33" ht="14.25" customHeight="1">
      <c r="K531" s="30"/>
      <c r="AF531" s="105"/>
      <c r="AG531" s="31"/>
    </row>
    <row r="532" spans="11:33" ht="14.25" customHeight="1">
      <c r="K532" s="30"/>
      <c r="AF532" s="105"/>
      <c r="AG532" s="31"/>
    </row>
    <row r="533" spans="11:33" ht="14.25" customHeight="1">
      <c r="K533" s="30"/>
      <c r="AF533" s="105"/>
      <c r="AG533" s="31"/>
    </row>
    <row r="534" spans="11:33" ht="14.25" customHeight="1">
      <c r="K534" s="30"/>
      <c r="AF534" s="105"/>
      <c r="AG534" s="31"/>
    </row>
    <row r="535" spans="11:33" ht="14.25" customHeight="1">
      <c r="K535" s="30"/>
      <c r="AF535" s="105"/>
      <c r="AG535" s="31"/>
    </row>
    <row r="536" spans="11:33" ht="14.25" customHeight="1">
      <c r="K536" s="30"/>
      <c r="AF536" s="105"/>
      <c r="AG536" s="31"/>
    </row>
    <row r="537" spans="11:33" ht="14.25" customHeight="1">
      <c r="K537" s="30"/>
      <c r="AF537" s="105"/>
      <c r="AG537" s="31"/>
    </row>
    <row r="538" spans="11:33" ht="14.25" customHeight="1">
      <c r="K538" s="30"/>
      <c r="AF538" s="105"/>
      <c r="AG538" s="31"/>
    </row>
    <row r="539" spans="11:33" ht="14.25" customHeight="1">
      <c r="K539" s="30"/>
      <c r="AF539" s="105"/>
      <c r="AG539" s="31"/>
    </row>
    <row r="540" spans="11:33" ht="14.25" customHeight="1">
      <c r="K540" s="30"/>
      <c r="AF540" s="105"/>
      <c r="AG540" s="31"/>
    </row>
    <row r="541" spans="11:33" ht="14.25" customHeight="1">
      <c r="K541" s="30"/>
      <c r="AF541" s="105"/>
      <c r="AG541" s="31"/>
    </row>
    <row r="542" spans="11:33" ht="14.25" customHeight="1">
      <c r="K542" s="30"/>
      <c r="AF542" s="105"/>
      <c r="AG542" s="31"/>
    </row>
    <row r="543" spans="11:33" ht="14.25" customHeight="1">
      <c r="K543" s="30"/>
      <c r="AF543" s="105"/>
      <c r="AG543" s="31"/>
    </row>
    <row r="544" spans="11:33" ht="14.25" customHeight="1">
      <c r="K544" s="30"/>
      <c r="AF544" s="105"/>
      <c r="AG544" s="31"/>
    </row>
    <row r="545" spans="11:33" ht="14.25" customHeight="1">
      <c r="K545" s="30"/>
      <c r="AF545" s="105"/>
      <c r="AG545" s="31"/>
    </row>
    <row r="546" spans="11:33" ht="14.25" customHeight="1">
      <c r="K546" s="30"/>
      <c r="AF546" s="105"/>
      <c r="AG546" s="31"/>
    </row>
    <row r="547" spans="11:33" ht="14.25" customHeight="1">
      <c r="K547" s="30"/>
      <c r="AF547" s="105"/>
      <c r="AG547" s="31"/>
    </row>
    <row r="548" spans="11:33" ht="14.25" customHeight="1">
      <c r="K548" s="30"/>
      <c r="AF548" s="105"/>
      <c r="AG548" s="31"/>
    </row>
    <row r="549" spans="11:33" ht="14.25" customHeight="1">
      <c r="K549" s="30"/>
      <c r="AF549" s="105"/>
      <c r="AG549" s="31"/>
    </row>
    <row r="550" spans="11:33" ht="14.25" customHeight="1">
      <c r="K550" s="30"/>
      <c r="AF550" s="105"/>
      <c r="AG550" s="31"/>
    </row>
    <row r="551" spans="11:33" ht="14.25" customHeight="1">
      <c r="K551" s="30"/>
      <c r="AF551" s="105"/>
      <c r="AG551" s="31"/>
    </row>
    <row r="552" spans="11:33" ht="14.25" customHeight="1">
      <c r="K552" s="30"/>
      <c r="AF552" s="105"/>
      <c r="AG552" s="31"/>
    </row>
    <row r="553" spans="11:33" ht="14.25" customHeight="1">
      <c r="K553" s="30"/>
      <c r="AF553" s="105"/>
      <c r="AG553" s="31"/>
    </row>
    <row r="554" spans="11:33" ht="14.25" customHeight="1">
      <c r="K554" s="30"/>
      <c r="AF554" s="105"/>
      <c r="AG554" s="31"/>
    </row>
    <row r="555" spans="11:33" ht="14.25" customHeight="1">
      <c r="K555" s="30"/>
      <c r="AF555" s="105"/>
      <c r="AG555" s="31"/>
    </row>
    <row r="556" spans="11:33" ht="14.25" customHeight="1">
      <c r="K556" s="30"/>
      <c r="AF556" s="105"/>
      <c r="AG556" s="31"/>
    </row>
    <row r="557" spans="11:33" ht="14.25" customHeight="1">
      <c r="K557" s="30"/>
      <c r="AF557" s="105"/>
      <c r="AG557" s="31"/>
    </row>
    <row r="558" spans="11:33" ht="14.25" customHeight="1">
      <c r="K558" s="30"/>
      <c r="AF558" s="105"/>
      <c r="AG558" s="31"/>
    </row>
    <row r="559" spans="11:33" ht="14.25" customHeight="1">
      <c r="K559" s="30"/>
      <c r="AF559" s="105"/>
      <c r="AG559" s="31"/>
    </row>
    <row r="560" spans="11:33" ht="14.25" customHeight="1">
      <c r="K560" s="30"/>
      <c r="AF560" s="105"/>
      <c r="AG560" s="31"/>
    </row>
    <row r="561" spans="11:33" ht="14.25" customHeight="1">
      <c r="K561" s="30"/>
      <c r="AF561" s="105"/>
      <c r="AG561" s="31"/>
    </row>
    <row r="562" spans="11:33" ht="14.25" customHeight="1">
      <c r="K562" s="30"/>
      <c r="AF562" s="105"/>
      <c r="AG562" s="31"/>
    </row>
    <row r="563" spans="11:33" ht="14.25" customHeight="1">
      <c r="K563" s="30"/>
      <c r="AF563" s="105"/>
      <c r="AG563" s="31"/>
    </row>
    <row r="564" spans="11:33" ht="14.25" customHeight="1">
      <c r="K564" s="30"/>
      <c r="AF564" s="105"/>
      <c r="AG564" s="31"/>
    </row>
    <row r="565" spans="11:33" ht="14.25" customHeight="1">
      <c r="K565" s="30"/>
      <c r="AF565" s="105"/>
      <c r="AG565" s="31"/>
    </row>
    <row r="566" spans="11:33" ht="14.25" customHeight="1">
      <c r="K566" s="30"/>
      <c r="AF566" s="105"/>
      <c r="AG566" s="31"/>
    </row>
    <row r="567" spans="11:33" ht="14.25" customHeight="1">
      <c r="K567" s="30"/>
      <c r="AF567" s="105"/>
      <c r="AG567" s="31"/>
    </row>
    <row r="568" spans="11:33" ht="14.25" customHeight="1">
      <c r="K568" s="30"/>
      <c r="AF568" s="105"/>
      <c r="AG568" s="31"/>
    </row>
    <row r="569" spans="11:33" ht="14.25" customHeight="1">
      <c r="K569" s="30"/>
      <c r="AF569" s="105"/>
      <c r="AG569" s="31"/>
    </row>
    <row r="570" spans="11:33" ht="14.25" customHeight="1">
      <c r="K570" s="30"/>
      <c r="AF570" s="105"/>
      <c r="AG570" s="31"/>
    </row>
    <row r="571" spans="11:33" ht="14.25" customHeight="1">
      <c r="K571" s="30"/>
      <c r="AF571" s="105"/>
      <c r="AG571" s="31"/>
    </row>
    <row r="572" spans="11:33" ht="14.25" customHeight="1">
      <c r="K572" s="30"/>
      <c r="AF572" s="105"/>
      <c r="AG572" s="31"/>
    </row>
    <row r="573" spans="11:33" ht="14.25" customHeight="1">
      <c r="K573" s="30"/>
      <c r="AF573" s="105"/>
      <c r="AG573" s="31"/>
    </row>
    <row r="574" spans="11:33" ht="14.25" customHeight="1">
      <c r="K574" s="30"/>
      <c r="AF574" s="105"/>
      <c r="AG574" s="31"/>
    </row>
    <row r="575" spans="11:33" ht="14.25" customHeight="1">
      <c r="K575" s="30"/>
      <c r="AF575" s="105"/>
      <c r="AG575" s="31"/>
    </row>
    <row r="576" spans="11:33" ht="14.25" customHeight="1">
      <c r="K576" s="30"/>
      <c r="AF576" s="105"/>
      <c r="AG576" s="31"/>
    </row>
    <row r="577" spans="11:33" ht="14.25" customHeight="1">
      <c r="K577" s="30"/>
      <c r="AF577" s="105"/>
      <c r="AG577" s="31"/>
    </row>
    <row r="578" spans="11:33" ht="14.25" customHeight="1">
      <c r="K578" s="30"/>
      <c r="AF578" s="105"/>
      <c r="AG578" s="31"/>
    </row>
    <row r="579" spans="11:33" ht="14.25" customHeight="1">
      <c r="K579" s="30"/>
      <c r="AF579" s="105"/>
      <c r="AG579" s="31"/>
    </row>
    <row r="580" spans="11:33" ht="14.25" customHeight="1">
      <c r="K580" s="30"/>
      <c r="AF580" s="105"/>
      <c r="AG580" s="31"/>
    </row>
    <row r="581" spans="11:33" ht="14.25" customHeight="1">
      <c r="K581" s="30"/>
      <c r="AF581" s="105"/>
      <c r="AG581" s="31"/>
    </row>
    <row r="582" spans="11:33" ht="14.25" customHeight="1">
      <c r="K582" s="30"/>
      <c r="AF582" s="105"/>
      <c r="AG582" s="31"/>
    </row>
    <row r="583" spans="11:33" ht="14.25" customHeight="1">
      <c r="K583" s="30"/>
      <c r="AF583" s="105"/>
      <c r="AG583" s="31"/>
    </row>
    <row r="584" spans="11:33" ht="14.25" customHeight="1">
      <c r="K584" s="30"/>
      <c r="AF584" s="105"/>
      <c r="AG584" s="31"/>
    </row>
    <row r="585" spans="11:33" ht="14.25" customHeight="1">
      <c r="K585" s="30"/>
      <c r="AF585" s="105"/>
      <c r="AG585" s="31"/>
    </row>
    <row r="586" spans="11:33" ht="14.25" customHeight="1">
      <c r="K586" s="30"/>
      <c r="AF586" s="105"/>
      <c r="AG586" s="31"/>
    </row>
    <row r="587" spans="11:33" ht="14.25" customHeight="1">
      <c r="K587" s="30"/>
      <c r="AF587" s="105"/>
      <c r="AG587" s="31"/>
    </row>
    <row r="588" spans="11:33" ht="14.25" customHeight="1">
      <c r="K588" s="30"/>
      <c r="AF588" s="105"/>
      <c r="AG588" s="31"/>
    </row>
    <row r="589" spans="11:33" ht="14.25" customHeight="1">
      <c r="K589" s="30"/>
      <c r="AF589" s="105"/>
      <c r="AG589" s="31"/>
    </row>
    <row r="590" spans="11:33" ht="14.25" customHeight="1">
      <c r="K590" s="30"/>
      <c r="AF590" s="105"/>
      <c r="AG590" s="31"/>
    </row>
    <row r="591" spans="11:33" ht="14.25" customHeight="1">
      <c r="K591" s="30"/>
      <c r="AF591" s="105"/>
      <c r="AG591" s="31"/>
    </row>
    <row r="592" spans="11:33" ht="14.25" customHeight="1">
      <c r="K592" s="30"/>
      <c r="AF592" s="105"/>
      <c r="AG592" s="31"/>
    </row>
    <row r="593" spans="11:33" ht="14.25" customHeight="1">
      <c r="K593" s="30"/>
      <c r="AF593" s="105"/>
      <c r="AG593" s="31"/>
    </row>
    <row r="594" spans="11:33" ht="14.25" customHeight="1">
      <c r="K594" s="30"/>
      <c r="AF594" s="105"/>
      <c r="AG594" s="31"/>
    </row>
    <row r="595" spans="11:33" ht="14.25" customHeight="1">
      <c r="K595" s="30"/>
      <c r="AF595" s="105"/>
      <c r="AG595" s="31"/>
    </row>
    <row r="596" spans="11:33" ht="14.25" customHeight="1">
      <c r="K596" s="30"/>
      <c r="AF596" s="105"/>
      <c r="AG596" s="31"/>
    </row>
    <row r="597" spans="11:33" ht="14.25" customHeight="1">
      <c r="K597" s="30"/>
      <c r="AF597" s="105"/>
      <c r="AG597" s="31"/>
    </row>
    <row r="598" spans="11:33" ht="14.25" customHeight="1">
      <c r="K598" s="30"/>
      <c r="AF598" s="105"/>
      <c r="AG598" s="31"/>
    </row>
    <row r="599" spans="11:33" ht="14.25" customHeight="1">
      <c r="K599" s="30"/>
      <c r="AF599" s="105"/>
      <c r="AG599" s="31"/>
    </row>
    <row r="600" spans="11:33" ht="14.25" customHeight="1">
      <c r="K600" s="30"/>
      <c r="AF600" s="105"/>
      <c r="AG600" s="31"/>
    </row>
    <row r="601" spans="11:33" ht="14.25" customHeight="1">
      <c r="K601" s="30"/>
      <c r="AF601" s="105"/>
      <c r="AG601" s="31"/>
    </row>
    <row r="602" spans="11:33" ht="14.25" customHeight="1">
      <c r="K602" s="30"/>
      <c r="AF602" s="105"/>
      <c r="AG602" s="31"/>
    </row>
    <row r="603" spans="11:33" ht="14.25" customHeight="1">
      <c r="K603" s="30"/>
      <c r="AF603" s="105"/>
      <c r="AG603" s="31"/>
    </row>
    <row r="604" spans="11:33" ht="14.25" customHeight="1">
      <c r="K604" s="30"/>
      <c r="AF604" s="105"/>
      <c r="AG604" s="31"/>
    </row>
    <row r="605" spans="11:33" ht="14.25" customHeight="1">
      <c r="K605" s="30"/>
      <c r="AF605" s="105"/>
      <c r="AG605" s="31"/>
    </row>
    <row r="606" spans="11:33" ht="14.25" customHeight="1">
      <c r="K606" s="30"/>
      <c r="AF606" s="105"/>
      <c r="AG606" s="31"/>
    </row>
    <row r="607" spans="11:33" ht="14.25" customHeight="1">
      <c r="K607" s="30"/>
      <c r="AF607" s="105"/>
      <c r="AG607" s="31"/>
    </row>
    <row r="608" spans="11:33" ht="14.25" customHeight="1">
      <c r="K608" s="30"/>
      <c r="AF608" s="105"/>
      <c r="AG608" s="31"/>
    </row>
    <row r="609" spans="11:33" ht="14.25" customHeight="1">
      <c r="K609" s="30"/>
      <c r="AF609" s="105"/>
      <c r="AG609" s="31"/>
    </row>
    <row r="610" spans="11:33" ht="14.25" customHeight="1">
      <c r="K610" s="30"/>
      <c r="AF610" s="105"/>
      <c r="AG610" s="31"/>
    </row>
    <row r="611" spans="11:33" ht="14.25" customHeight="1">
      <c r="K611" s="30"/>
      <c r="AF611" s="105"/>
      <c r="AG611" s="31"/>
    </row>
    <row r="612" spans="11:33" ht="14.25" customHeight="1">
      <c r="K612" s="30"/>
      <c r="AF612" s="105"/>
      <c r="AG612" s="31"/>
    </row>
    <row r="613" spans="11:33" ht="14.25" customHeight="1">
      <c r="K613" s="30"/>
      <c r="AF613" s="105"/>
      <c r="AG613" s="31"/>
    </row>
    <row r="614" spans="11:33" ht="14.25" customHeight="1">
      <c r="K614" s="30"/>
      <c r="AF614" s="105"/>
      <c r="AG614" s="31"/>
    </row>
    <row r="615" spans="11:33" ht="14.25" customHeight="1">
      <c r="K615" s="30"/>
      <c r="AF615" s="105"/>
      <c r="AG615" s="31"/>
    </row>
    <row r="616" spans="11:33" ht="14.25" customHeight="1">
      <c r="K616" s="30"/>
      <c r="AF616" s="105"/>
      <c r="AG616" s="31"/>
    </row>
    <row r="617" spans="11:33" ht="14.25" customHeight="1">
      <c r="K617" s="30"/>
      <c r="AF617" s="105"/>
      <c r="AG617" s="31"/>
    </row>
    <row r="618" spans="11:33" ht="14.25" customHeight="1">
      <c r="K618" s="30"/>
      <c r="AF618" s="105"/>
      <c r="AG618" s="31"/>
    </row>
    <row r="619" spans="11:33" ht="14.25" customHeight="1">
      <c r="K619" s="30"/>
      <c r="AF619" s="105"/>
      <c r="AG619" s="31"/>
    </row>
    <row r="620" spans="11:33" ht="14.25" customHeight="1">
      <c r="K620" s="30"/>
      <c r="AF620" s="105"/>
      <c r="AG620" s="31"/>
    </row>
    <row r="621" spans="11:33" ht="14.25" customHeight="1">
      <c r="K621" s="30"/>
      <c r="AF621" s="105"/>
      <c r="AG621" s="31"/>
    </row>
    <row r="622" spans="11:33" ht="14.25" customHeight="1">
      <c r="K622" s="30"/>
      <c r="AF622" s="105"/>
      <c r="AG622" s="31"/>
    </row>
    <row r="623" spans="11:33" ht="14.25" customHeight="1">
      <c r="K623" s="30"/>
      <c r="AF623" s="105"/>
      <c r="AG623" s="31"/>
    </row>
    <row r="624" spans="11:33" ht="14.25" customHeight="1">
      <c r="K624" s="30"/>
      <c r="AF624" s="105"/>
      <c r="AG624" s="31"/>
    </row>
    <row r="625" spans="11:33" ht="14.25" customHeight="1">
      <c r="K625" s="30"/>
      <c r="AF625" s="105"/>
      <c r="AG625" s="31"/>
    </row>
    <row r="626" spans="11:33" ht="14.25" customHeight="1">
      <c r="K626" s="30"/>
      <c r="AF626" s="105"/>
      <c r="AG626" s="31"/>
    </row>
    <row r="627" spans="11:33" ht="14.25" customHeight="1">
      <c r="K627" s="30"/>
      <c r="AF627" s="105"/>
      <c r="AG627" s="31"/>
    </row>
    <row r="628" spans="11:33" ht="14.25" customHeight="1">
      <c r="K628" s="30"/>
      <c r="AF628" s="105"/>
      <c r="AG628" s="31"/>
    </row>
    <row r="629" spans="11:33" ht="14.25" customHeight="1">
      <c r="K629" s="30"/>
      <c r="AF629" s="105"/>
      <c r="AG629" s="31"/>
    </row>
    <row r="630" spans="11:33" ht="14.25" customHeight="1">
      <c r="K630" s="30"/>
      <c r="AF630" s="105"/>
      <c r="AG630" s="31"/>
    </row>
    <row r="631" spans="11:33" ht="14.25" customHeight="1">
      <c r="K631" s="30"/>
      <c r="AF631" s="105"/>
      <c r="AG631" s="31"/>
    </row>
    <row r="632" spans="11:33" ht="14.25" customHeight="1">
      <c r="K632" s="30"/>
      <c r="AF632" s="105"/>
      <c r="AG632" s="31"/>
    </row>
    <row r="633" spans="11:33" ht="14.25" customHeight="1">
      <c r="K633" s="30"/>
      <c r="AF633" s="105"/>
      <c r="AG633" s="31"/>
    </row>
    <row r="634" spans="11:33" ht="14.25" customHeight="1">
      <c r="K634" s="30"/>
      <c r="AF634" s="105"/>
      <c r="AG634" s="31"/>
    </row>
    <row r="635" spans="11:33" ht="14.25" customHeight="1">
      <c r="K635" s="30"/>
      <c r="AF635" s="105"/>
      <c r="AG635" s="31"/>
    </row>
    <row r="636" spans="11:33" ht="14.25" customHeight="1">
      <c r="K636" s="30"/>
      <c r="AF636" s="105"/>
      <c r="AG636" s="31"/>
    </row>
    <row r="637" spans="11:33" ht="14.25" customHeight="1">
      <c r="K637" s="30"/>
      <c r="AF637" s="105"/>
      <c r="AG637" s="31"/>
    </row>
    <row r="638" spans="11:33" ht="14.25" customHeight="1">
      <c r="K638" s="30"/>
      <c r="AF638" s="105"/>
      <c r="AG638" s="31"/>
    </row>
    <row r="639" spans="11:33" ht="14.25" customHeight="1">
      <c r="K639" s="30"/>
      <c r="AF639" s="105"/>
      <c r="AG639" s="31"/>
    </row>
    <row r="640" spans="11:33" ht="14.25" customHeight="1">
      <c r="K640" s="30"/>
      <c r="AF640" s="105"/>
      <c r="AG640" s="31"/>
    </row>
    <row r="641" spans="11:33" ht="14.25" customHeight="1">
      <c r="K641" s="30"/>
      <c r="AF641" s="105"/>
      <c r="AG641" s="31"/>
    </row>
    <row r="642" spans="11:33" ht="14.25" customHeight="1">
      <c r="K642" s="30"/>
      <c r="AF642" s="105"/>
      <c r="AG642" s="31"/>
    </row>
    <row r="643" spans="11:33" ht="14.25" customHeight="1">
      <c r="K643" s="30"/>
      <c r="AF643" s="105"/>
      <c r="AG643" s="31"/>
    </row>
    <row r="644" spans="11:33" ht="14.25" customHeight="1">
      <c r="K644" s="30"/>
      <c r="AF644" s="105"/>
      <c r="AG644" s="31"/>
    </row>
    <row r="645" spans="11:33" ht="14.25" customHeight="1">
      <c r="K645" s="30"/>
      <c r="AF645" s="105"/>
      <c r="AG645" s="31"/>
    </row>
    <row r="646" spans="11:33" ht="14.25" customHeight="1">
      <c r="K646" s="30"/>
      <c r="AF646" s="105"/>
      <c r="AG646" s="31"/>
    </row>
    <row r="647" spans="11:33" ht="14.25" customHeight="1">
      <c r="K647" s="30"/>
      <c r="AF647" s="105"/>
      <c r="AG647" s="31"/>
    </row>
    <row r="648" spans="11:33" ht="14.25" customHeight="1">
      <c r="K648" s="30"/>
      <c r="AF648" s="105"/>
      <c r="AG648" s="31"/>
    </row>
    <row r="649" spans="11:33" ht="14.25" customHeight="1">
      <c r="K649" s="30"/>
      <c r="AF649" s="105"/>
      <c r="AG649" s="31"/>
    </row>
    <row r="650" spans="11:33" ht="14.25" customHeight="1">
      <c r="K650" s="30"/>
      <c r="AF650" s="105"/>
      <c r="AG650" s="31"/>
    </row>
    <row r="651" spans="11:33" ht="14.25" customHeight="1">
      <c r="K651" s="30"/>
      <c r="AF651" s="105"/>
      <c r="AG651" s="31"/>
    </row>
    <row r="652" spans="11:33" ht="14.25" customHeight="1">
      <c r="K652" s="30"/>
      <c r="AF652" s="105"/>
      <c r="AG652" s="31"/>
    </row>
    <row r="653" spans="11:33" ht="14.25" customHeight="1">
      <c r="K653" s="30"/>
      <c r="AF653" s="105"/>
      <c r="AG653" s="31"/>
    </row>
    <row r="654" spans="11:33" ht="14.25" customHeight="1">
      <c r="K654" s="30"/>
      <c r="AF654" s="105"/>
      <c r="AG654" s="31"/>
    </row>
    <row r="655" spans="11:33" ht="14.25" customHeight="1">
      <c r="K655" s="30"/>
      <c r="AF655" s="105"/>
      <c r="AG655" s="31"/>
    </row>
    <row r="656" spans="11:33" ht="14.25" customHeight="1">
      <c r="K656" s="30"/>
      <c r="AF656" s="105"/>
      <c r="AG656" s="31"/>
    </row>
    <row r="657" spans="11:33" ht="14.25" customHeight="1">
      <c r="K657" s="30"/>
      <c r="AF657" s="105"/>
      <c r="AG657" s="31"/>
    </row>
    <row r="658" spans="11:33" ht="14.25" customHeight="1">
      <c r="K658" s="30"/>
      <c r="AF658" s="105"/>
      <c r="AG658" s="31"/>
    </row>
    <row r="659" spans="11:33" ht="14.25" customHeight="1">
      <c r="K659" s="30"/>
      <c r="AF659" s="105"/>
      <c r="AG659" s="31"/>
    </row>
    <row r="660" spans="11:33" ht="14.25" customHeight="1">
      <c r="K660" s="30"/>
      <c r="AF660" s="105"/>
      <c r="AG660" s="31"/>
    </row>
    <row r="661" spans="11:33" ht="14.25" customHeight="1">
      <c r="K661" s="30"/>
      <c r="AF661" s="105"/>
      <c r="AG661" s="31"/>
    </row>
    <row r="662" spans="11:33" ht="14.25" customHeight="1">
      <c r="K662" s="30"/>
      <c r="AF662" s="105"/>
      <c r="AG662" s="31"/>
    </row>
    <row r="663" spans="11:33" ht="14.25" customHeight="1">
      <c r="K663" s="30"/>
      <c r="AF663" s="105"/>
      <c r="AG663" s="31"/>
    </row>
    <row r="664" spans="11:33" ht="14.25" customHeight="1">
      <c r="K664" s="30"/>
      <c r="AF664" s="105"/>
      <c r="AG664" s="31"/>
    </row>
    <row r="665" spans="11:33" ht="14.25" customHeight="1">
      <c r="K665" s="30"/>
      <c r="AF665" s="105"/>
      <c r="AG665" s="31"/>
    </row>
    <row r="666" spans="11:33" ht="14.25" customHeight="1">
      <c r="K666" s="30"/>
      <c r="AF666" s="105"/>
      <c r="AG666" s="31"/>
    </row>
    <row r="667" spans="11:33" ht="14.25" customHeight="1">
      <c r="K667" s="30"/>
      <c r="AF667" s="105"/>
      <c r="AG667" s="31"/>
    </row>
    <row r="668" spans="11:33" ht="14.25" customHeight="1">
      <c r="K668" s="30"/>
      <c r="AF668" s="105"/>
      <c r="AG668" s="31"/>
    </row>
    <row r="669" spans="11:33" ht="14.25" customHeight="1">
      <c r="K669" s="30"/>
      <c r="AF669" s="105"/>
      <c r="AG669" s="31"/>
    </row>
    <row r="670" spans="11:33" ht="14.25" customHeight="1">
      <c r="K670" s="30"/>
      <c r="AF670" s="105"/>
      <c r="AG670" s="31"/>
    </row>
    <row r="671" spans="11:33" ht="14.25" customHeight="1">
      <c r="K671" s="30"/>
      <c r="AF671" s="105"/>
      <c r="AG671" s="31"/>
    </row>
    <row r="672" spans="11:33" ht="14.25" customHeight="1">
      <c r="K672" s="30"/>
      <c r="AF672" s="105"/>
      <c r="AG672" s="31"/>
    </row>
    <row r="673" spans="11:33" ht="14.25" customHeight="1">
      <c r="K673" s="30"/>
      <c r="AF673" s="105"/>
      <c r="AG673" s="31"/>
    </row>
    <row r="674" spans="11:33" ht="14.25" customHeight="1">
      <c r="K674" s="30"/>
      <c r="AF674" s="105"/>
      <c r="AG674" s="31"/>
    </row>
    <row r="675" spans="11:33" ht="14.25" customHeight="1">
      <c r="K675" s="30"/>
      <c r="AF675" s="105"/>
      <c r="AG675" s="31"/>
    </row>
    <row r="676" spans="11:33" ht="14.25" customHeight="1">
      <c r="K676" s="30"/>
      <c r="AF676" s="105"/>
      <c r="AG676" s="31"/>
    </row>
    <row r="677" spans="11:33" ht="14.25" customHeight="1">
      <c r="K677" s="30"/>
      <c r="AF677" s="105"/>
      <c r="AG677" s="31"/>
    </row>
    <row r="678" spans="11:33" ht="14.25" customHeight="1">
      <c r="K678" s="30"/>
      <c r="AF678" s="105"/>
      <c r="AG678" s="31"/>
    </row>
    <row r="679" spans="11:33" ht="14.25" customHeight="1">
      <c r="K679" s="30"/>
      <c r="AF679" s="105"/>
      <c r="AG679" s="31"/>
    </row>
    <row r="680" spans="11:33" ht="14.25" customHeight="1">
      <c r="K680" s="30"/>
      <c r="AF680" s="105"/>
      <c r="AG680" s="31"/>
    </row>
    <row r="681" spans="11:33" ht="14.25" customHeight="1">
      <c r="K681" s="30"/>
      <c r="AF681" s="105"/>
      <c r="AG681" s="31"/>
    </row>
    <row r="682" spans="11:33" ht="14.25" customHeight="1">
      <c r="K682" s="30"/>
      <c r="AF682" s="105"/>
      <c r="AG682" s="31"/>
    </row>
    <row r="683" spans="11:33" ht="14.25" customHeight="1">
      <c r="K683" s="30"/>
      <c r="AF683" s="105"/>
      <c r="AG683" s="31"/>
    </row>
    <row r="684" spans="11:33" ht="14.25" customHeight="1">
      <c r="K684" s="30"/>
      <c r="AF684" s="105"/>
      <c r="AG684" s="31"/>
    </row>
    <row r="685" spans="11:33" ht="14.25" customHeight="1">
      <c r="K685" s="30"/>
      <c r="AF685" s="105"/>
      <c r="AG685" s="31"/>
    </row>
    <row r="686" spans="11:33" ht="14.25" customHeight="1">
      <c r="K686" s="30"/>
      <c r="AF686" s="105"/>
      <c r="AG686" s="31"/>
    </row>
    <row r="687" spans="11:33" ht="14.25" customHeight="1">
      <c r="K687" s="30"/>
      <c r="AF687" s="105"/>
      <c r="AG687" s="31"/>
    </row>
    <row r="688" spans="11:33" ht="14.25" customHeight="1">
      <c r="K688" s="30"/>
      <c r="AF688" s="105"/>
      <c r="AG688" s="31"/>
    </row>
    <row r="689" spans="11:33" ht="14.25" customHeight="1">
      <c r="K689" s="30"/>
      <c r="AF689" s="105"/>
      <c r="AG689" s="31"/>
    </row>
    <row r="690" spans="11:33" ht="14.25" customHeight="1">
      <c r="K690" s="30"/>
      <c r="AF690" s="105"/>
      <c r="AG690" s="31"/>
    </row>
    <row r="691" spans="11:33" ht="14.25" customHeight="1">
      <c r="K691" s="30"/>
      <c r="AF691" s="105"/>
      <c r="AG691" s="31"/>
    </row>
    <row r="692" spans="11:33" ht="14.25" customHeight="1">
      <c r="K692" s="30"/>
      <c r="AF692" s="105"/>
      <c r="AG692" s="31"/>
    </row>
    <row r="693" spans="11:33" ht="14.25" customHeight="1">
      <c r="K693" s="30"/>
      <c r="AF693" s="105"/>
      <c r="AG693" s="31"/>
    </row>
    <row r="694" spans="11:33" ht="14.25" customHeight="1">
      <c r="K694" s="30"/>
      <c r="AF694" s="105"/>
      <c r="AG694" s="31"/>
    </row>
    <row r="695" spans="11:33" ht="14.25" customHeight="1">
      <c r="K695" s="30"/>
      <c r="AF695" s="105"/>
      <c r="AG695" s="31"/>
    </row>
    <row r="696" spans="11:33" ht="14.25" customHeight="1">
      <c r="K696" s="30"/>
      <c r="AF696" s="105"/>
      <c r="AG696" s="31"/>
    </row>
    <row r="697" spans="11:33" ht="14.25" customHeight="1">
      <c r="K697" s="30"/>
      <c r="AF697" s="105"/>
      <c r="AG697" s="31"/>
    </row>
    <row r="698" spans="11:33" ht="14.25" customHeight="1">
      <c r="K698" s="30"/>
      <c r="AF698" s="105"/>
      <c r="AG698" s="31"/>
    </row>
    <row r="699" spans="11:33" ht="14.25" customHeight="1">
      <c r="K699" s="30"/>
      <c r="AF699" s="105"/>
      <c r="AG699" s="31"/>
    </row>
    <row r="700" spans="11:33" ht="14.25" customHeight="1">
      <c r="K700" s="30"/>
      <c r="AF700" s="105"/>
      <c r="AG700" s="31"/>
    </row>
    <row r="701" spans="11:33" ht="14.25" customHeight="1">
      <c r="K701" s="30"/>
      <c r="AF701" s="105"/>
      <c r="AG701" s="31"/>
    </row>
    <row r="702" spans="11:33" ht="14.25" customHeight="1">
      <c r="K702" s="30"/>
      <c r="AF702" s="105"/>
      <c r="AG702" s="31"/>
    </row>
    <row r="703" spans="11:33" ht="14.25" customHeight="1">
      <c r="K703" s="30"/>
      <c r="AF703" s="105"/>
      <c r="AG703" s="31"/>
    </row>
    <row r="704" spans="11:33" ht="14.25" customHeight="1">
      <c r="K704" s="30"/>
      <c r="AF704" s="105"/>
      <c r="AG704" s="31"/>
    </row>
    <row r="705" spans="11:33" ht="14.25" customHeight="1">
      <c r="K705" s="30"/>
      <c r="AF705" s="105"/>
      <c r="AG705" s="31"/>
    </row>
    <row r="706" spans="11:33" ht="14.25" customHeight="1">
      <c r="K706" s="30"/>
      <c r="AF706" s="105"/>
      <c r="AG706" s="31"/>
    </row>
    <row r="707" spans="11:33" ht="14.25" customHeight="1">
      <c r="K707" s="30"/>
      <c r="AF707" s="105"/>
      <c r="AG707" s="31"/>
    </row>
    <row r="708" spans="11:33" ht="14.25" customHeight="1">
      <c r="K708" s="30"/>
      <c r="AF708" s="105"/>
      <c r="AG708" s="31"/>
    </row>
    <row r="709" spans="11:33" ht="14.25" customHeight="1">
      <c r="K709" s="30"/>
      <c r="AF709" s="105"/>
      <c r="AG709" s="31"/>
    </row>
    <row r="710" spans="11:33" ht="14.25" customHeight="1">
      <c r="K710" s="30"/>
      <c r="AF710" s="105"/>
      <c r="AG710" s="31"/>
    </row>
    <row r="711" spans="11:33" ht="14.25" customHeight="1">
      <c r="K711" s="30"/>
      <c r="AF711" s="105"/>
      <c r="AG711" s="31"/>
    </row>
    <row r="712" spans="11:33" ht="14.25" customHeight="1">
      <c r="K712" s="30"/>
      <c r="AF712" s="105"/>
      <c r="AG712" s="31"/>
    </row>
    <row r="713" spans="11:33" ht="14.25" customHeight="1">
      <c r="K713" s="30"/>
      <c r="AF713" s="105"/>
      <c r="AG713" s="31"/>
    </row>
    <row r="714" spans="11:33" ht="14.25" customHeight="1">
      <c r="K714" s="30"/>
      <c r="AF714" s="105"/>
      <c r="AG714" s="31"/>
    </row>
    <row r="715" spans="11:33" ht="14.25" customHeight="1">
      <c r="K715" s="30"/>
      <c r="AF715" s="105"/>
      <c r="AG715" s="31"/>
    </row>
    <row r="716" spans="11:33" ht="14.25" customHeight="1">
      <c r="K716" s="30"/>
      <c r="AF716" s="105"/>
      <c r="AG716" s="31"/>
    </row>
    <row r="717" spans="11:33" ht="14.25" customHeight="1">
      <c r="K717" s="30"/>
      <c r="AF717" s="105"/>
      <c r="AG717" s="31"/>
    </row>
    <row r="718" spans="11:33" ht="14.25" customHeight="1">
      <c r="K718" s="30"/>
      <c r="AF718" s="105"/>
      <c r="AG718" s="31"/>
    </row>
    <row r="719" spans="11:33" ht="14.25" customHeight="1">
      <c r="K719" s="30"/>
      <c r="AF719" s="105"/>
      <c r="AG719" s="31"/>
    </row>
    <row r="720" spans="11:33" ht="14.25" customHeight="1">
      <c r="K720" s="30"/>
      <c r="AF720" s="105"/>
      <c r="AG720" s="31"/>
    </row>
    <row r="721" spans="11:33" ht="14.25" customHeight="1">
      <c r="K721" s="30"/>
      <c r="AF721" s="105"/>
      <c r="AG721" s="31"/>
    </row>
    <row r="722" spans="11:33" ht="14.25" customHeight="1">
      <c r="K722" s="30"/>
      <c r="AF722" s="105"/>
      <c r="AG722" s="31"/>
    </row>
    <row r="723" spans="11:33" ht="14.25" customHeight="1">
      <c r="K723" s="30"/>
      <c r="AF723" s="105"/>
      <c r="AG723" s="31"/>
    </row>
    <row r="724" spans="11:33" ht="14.25" customHeight="1">
      <c r="K724" s="30"/>
      <c r="AF724" s="105"/>
      <c r="AG724" s="31"/>
    </row>
    <row r="725" spans="11:33" ht="14.25" customHeight="1">
      <c r="K725" s="30"/>
      <c r="AF725" s="105"/>
      <c r="AG725" s="31"/>
    </row>
    <row r="726" spans="11:33" ht="14.25" customHeight="1">
      <c r="K726" s="30"/>
      <c r="AF726" s="105"/>
      <c r="AG726" s="31"/>
    </row>
    <row r="727" spans="11:33" ht="14.25" customHeight="1">
      <c r="K727" s="30"/>
      <c r="AF727" s="105"/>
      <c r="AG727" s="31"/>
    </row>
    <row r="728" spans="11:33" ht="14.25" customHeight="1">
      <c r="K728" s="30"/>
      <c r="AF728" s="105"/>
      <c r="AG728" s="31"/>
    </row>
    <row r="729" spans="11:33" ht="14.25" customHeight="1">
      <c r="K729" s="30"/>
      <c r="AF729" s="105"/>
      <c r="AG729" s="31"/>
    </row>
    <row r="730" spans="11:33" ht="14.25" customHeight="1">
      <c r="K730" s="30"/>
      <c r="AF730" s="105"/>
      <c r="AG730" s="31"/>
    </row>
    <row r="731" spans="11:33" ht="14.25" customHeight="1">
      <c r="K731" s="30"/>
      <c r="AF731" s="105"/>
      <c r="AG731" s="31"/>
    </row>
    <row r="732" spans="11:33" ht="14.25" customHeight="1">
      <c r="K732" s="30"/>
      <c r="AF732" s="105"/>
      <c r="AG732" s="31"/>
    </row>
    <row r="733" spans="11:33" ht="14.25" customHeight="1">
      <c r="K733" s="30"/>
      <c r="AF733" s="105"/>
      <c r="AG733" s="31"/>
    </row>
    <row r="734" spans="11:33" ht="14.25" customHeight="1">
      <c r="K734" s="30"/>
      <c r="AF734" s="105"/>
      <c r="AG734" s="31"/>
    </row>
    <row r="735" spans="11:33" ht="14.25" customHeight="1">
      <c r="K735" s="30"/>
      <c r="AF735" s="105"/>
      <c r="AG735" s="31"/>
    </row>
    <row r="736" spans="11:33" ht="14.25" customHeight="1">
      <c r="K736" s="30"/>
      <c r="AF736" s="105"/>
      <c r="AG736" s="31"/>
    </row>
    <row r="737" spans="11:33" ht="14.25" customHeight="1">
      <c r="K737" s="30"/>
      <c r="AF737" s="105"/>
      <c r="AG737" s="31"/>
    </row>
    <row r="738" spans="11:33" ht="14.25" customHeight="1">
      <c r="K738" s="30"/>
      <c r="AF738" s="105"/>
      <c r="AG738" s="31"/>
    </row>
    <row r="739" spans="11:33" ht="14.25" customHeight="1">
      <c r="K739" s="30"/>
      <c r="AF739" s="105"/>
      <c r="AG739" s="31"/>
    </row>
    <row r="740" spans="11:33" ht="14.25" customHeight="1">
      <c r="K740" s="30"/>
      <c r="AF740" s="105"/>
      <c r="AG740" s="31"/>
    </row>
    <row r="741" spans="11:33" ht="14.25" customHeight="1">
      <c r="K741" s="30"/>
      <c r="AF741" s="105"/>
      <c r="AG741" s="31"/>
    </row>
    <row r="742" spans="11:33" ht="14.25" customHeight="1">
      <c r="K742" s="30"/>
      <c r="AF742" s="105"/>
      <c r="AG742" s="31"/>
    </row>
    <row r="743" spans="11:33" ht="14.25" customHeight="1">
      <c r="K743" s="30"/>
      <c r="AF743" s="105"/>
      <c r="AG743" s="31"/>
    </row>
    <row r="744" spans="11:33" ht="14.25" customHeight="1">
      <c r="K744" s="30"/>
      <c r="AF744" s="105"/>
      <c r="AG744" s="31"/>
    </row>
    <row r="745" spans="11:33" ht="14.25" customHeight="1">
      <c r="K745" s="30"/>
      <c r="AF745" s="105"/>
      <c r="AG745" s="31"/>
    </row>
    <row r="746" spans="11:33" ht="14.25" customHeight="1">
      <c r="K746" s="30"/>
      <c r="AF746" s="105"/>
      <c r="AG746" s="31"/>
    </row>
    <row r="747" spans="11:33" ht="14.25" customHeight="1">
      <c r="K747" s="30"/>
      <c r="AF747" s="105"/>
      <c r="AG747" s="31"/>
    </row>
    <row r="748" spans="11:33" ht="14.25" customHeight="1">
      <c r="K748" s="30"/>
      <c r="AF748" s="105"/>
      <c r="AG748" s="31"/>
    </row>
    <row r="749" spans="11:33" ht="14.25" customHeight="1">
      <c r="K749" s="30"/>
      <c r="AF749" s="105"/>
      <c r="AG749" s="31"/>
    </row>
    <row r="750" spans="11:33" ht="14.25" customHeight="1">
      <c r="K750" s="30"/>
      <c r="AF750" s="105"/>
      <c r="AG750" s="31"/>
    </row>
    <row r="751" spans="11:33" ht="14.25" customHeight="1">
      <c r="K751" s="30"/>
      <c r="AF751" s="105"/>
      <c r="AG751" s="31"/>
    </row>
    <row r="752" spans="11:33" ht="14.25" customHeight="1">
      <c r="K752" s="30"/>
      <c r="AF752" s="105"/>
      <c r="AG752" s="31"/>
    </row>
    <row r="753" spans="11:33" ht="14.25" customHeight="1">
      <c r="K753" s="30"/>
      <c r="AF753" s="105"/>
      <c r="AG753" s="31"/>
    </row>
    <row r="754" spans="11:33" ht="14.25" customHeight="1">
      <c r="K754" s="30"/>
      <c r="AF754" s="105"/>
      <c r="AG754" s="31"/>
    </row>
    <row r="755" spans="11:33" ht="14.25" customHeight="1">
      <c r="K755" s="30"/>
      <c r="AF755" s="105"/>
      <c r="AG755" s="31"/>
    </row>
    <row r="756" spans="11:33" ht="14.25" customHeight="1">
      <c r="K756" s="30"/>
      <c r="AF756" s="105"/>
      <c r="AG756" s="31"/>
    </row>
    <row r="757" spans="11:33" ht="14.25" customHeight="1">
      <c r="K757" s="30"/>
      <c r="AF757" s="105"/>
      <c r="AG757" s="31"/>
    </row>
    <row r="758" spans="11:33" ht="14.25" customHeight="1">
      <c r="K758" s="30"/>
      <c r="AF758" s="105"/>
      <c r="AG758" s="31"/>
    </row>
    <row r="759" spans="11:33" ht="14.25" customHeight="1">
      <c r="K759" s="30"/>
      <c r="AF759" s="105"/>
      <c r="AG759" s="31"/>
    </row>
    <row r="760" spans="11:33" ht="14.25" customHeight="1">
      <c r="K760" s="30"/>
      <c r="AF760" s="105"/>
      <c r="AG760" s="31"/>
    </row>
    <row r="761" spans="11:33" ht="14.25" customHeight="1">
      <c r="K761" s="30"/>
      <c r="AF761" s="105"/>
      <c r="AG761" s="31"/>
    </row>
    <row r="762" spans="11:33" ht="14.25" customHeight="1">
      <c r="K762" s="30"/>
      <c r="AF762" s="105"/>
      <c r="AG762" s="31"/>
    </row>
    <row r="763" spans="11:33" ht="14.25" customHeight="1">
      <c r="K763" s="30"/>
      <c r="AF763" s="105"/>
      <c r="AG763" s="31"/>
    </row>
    <row r="764" spans="11:33" ht="14.25" customHeight="1">
      <c r="K764" s="30"/>
      <c r="AF764" s="105"/>
      <c r="AG764" s="31"/>
    </row>
    <row r="765" spans="11:33" ht="14.25" customHeight="1">
      <c r="K765" s="30"/>
      <c r="AF765" s="105"/>
      <c r="AG765" s="31"/>
    </row>
    <row r="766" spans="11:33" ht="14.25" customHeight="1">
      <c r="K766" s="30"/>
      <c r="AF766" s="105"/>
      <c r="AG766" s="31"/>
    </row>
    <row r="767" spans="11:33" ht="14.25" customHeight="1">
      <c r="K767" s="30"/>
      <c r="AF767" s="105"/>
      <c r="AG767" s="31"/>
    </row>
    <row r="768" spans="11:33" ht="14.25" customHeight="1">
      <c r="K768" s="30"/>
      <c r="AF768" s="105"/>
      <c r="AG768" s="31"/>
    </row>
    <row r="769" spans="11:33" ht="14.25" customHeight="1">
      <c r="K769" s="30"/>
      <c r="AF769" s="105"/>
      <c r="AG769" s="31"/>
    </row>
    <row r="770" spans="11:33" ht="14.25" customHeight="1">
      <c r="K770" s="30"/>
      <c r="AF770" s="105"/>
      <c r="AG770" s="31"/>
    </row>
    <row r="771" spans="11:33" ht="14.25" customHeight="1">
      <c r="K771" s="30"/>
      <c r="AF771" s="105"/>
      <c r="AG771" s="31"/>
    </row>
    <row r="772" spans="11:33" ht="14.25" customHeight="1">
      <c r="K772" s="30"/>
      <c r="AF772" s="105"/>
      <c r="AG772" s="31"/>
    </row>
    <row r="773" spans="11:33" ht="14.25" customHeight="1">
      <c r="K773" s="30"/>
      <c r="AF773" s="105"/>
      <c r="AG773" s="31"/>
    </row>
    <row r="774" spans="11:33" ht="14.25" customHeight="1">
      <c r="K774" s="30"/>
      <c r="AF774" s="105"/>
      <c r="AG774" s="31"/>
    </row>
    <row r="775" spans="11:33" ht="14.25" customHeight="1">
      <c r="K775" s="30"/>
      <c r="AF775" s="105"/>
      <c r="AG775" s="31"/>
    </row>
    <row r="776" spans="11:33" ht="14.25" customHeight="1">
      <c r="K776" s="30"/>
      <c r="AF776" s="105"/>
      <c r="AG776" s="31"/>
    </row>
    <row r="777" spans="11:33" ht="14.25" customHeight="1">
      <c r="K777" s="30"/>
      <c r="AF777" s="105"/>
      <c r="AG777" s="31"/>
    </row>
    <row r="778" spans="11:33" ht="14.25" customHeight="1">
      <c r="K778" s="30"/>
      <c r="AF778" s="105"/>
      <c r="AG778" s="31"/>
    </row>
    <row r="779" spans="11:33" ht="14.25" customHeight="1">
      <c r="K779" s="30"/>
      <c r="AF779" s="105"/>
      <c r="AG779" s="31"/>
    </row>
    <row r="780" spans="11:33" ht="14.25" customHeight="1">
      <c r="K780" s="30"/>
      <c r="AF780" s="105"/>
      <c r="AG780" s="31"/>
    </row>
    <row r="781" spans="11:33" ht="14.25" customHeight="1">
      <c r="K781" s="30"/>
      <c r="AF781" s="105"/>
      <c r="AG781" s="31"/>
    </row>
    <row r="782" spans="11:33" ht="14.25" customHeight="1">
      <c r="K782" s="30"/>
      <c r="AF782" s="105"/>
      <c r="AG782" s="31"/>
    </row>
    <row r="783" spans="11:33" ht="14.25" customHeight="1">
      <c r="K783" s="30"/>
      <c r="AF783" s="105"/>
      <c r="AG783" s="31"/>
    </row>
    <row r="784" spans="11:33" ht="14.25" customHeight="1">
      <c r="K784" s="30"/>
      <c r="AF784" s="105"/>
      <c r="AG784" s="31"/>
    </row>
    <row r="785" spans="11:33" ht="14.25" customHeight="1">
      <c r="K785" s="30"/>
      <c r="AF785" s="105"/>
      <c r="AG785" s="31"/>
    </row>
    <row r="786" spans="11:33" ht="14.25" customHeight="1">
      <c r="K786" s="30"/>
      <c r="AF786" s="105"/>
      <c r="AG786" s="31"/>
    </row>
    <row r="787" spans="11:33" ht="14.25" customHeight="1">
      <c r="K787" s="30"/>
      <c r="AF787" s="105"/>
      <c r="AG787" s="31"/>
    </row>
    <row r="788" spans="11:33" ht="14.25" customHeight="1">
      <c r="K788" s="30"/>
      <c r="AF788" s="105"/>
      <c r="AG788" s="31"/>
    </row>
    <row r="789" spans="11:33" ht="14.25" customHeight="1">
      <c r="K789" s="30"/>
      <c r="AF789" s="105"/>
      <c r="AG789" s="31"/>
    </row>
    <row r="790" spans="11:33" ht="14.25" customHeight="1">
      <c r="K790" s="30"/>
      <c r="AF790" s="105"/>
      <c r="AG790" s="31"/>
    </row>
    <row r="791" spans="11:33" ht="14.25" customHeight="1">
      <c r="K791" s="30"/>
      <c r="AF791" s="105"/>
      <c r="AG791" s="31"/>
    </row>
    <row r="792" spans="11:33" ht="14.25" customHeight="1">
      <c r="K792" s="30"/>
      <c r="AF792" s="105"/>
      <c r="AG792" s="31"/>
    </row>
    <row r="793" spans="11:33" ht="14.25" customHeight="1">
      <c r="K793" s="30"/>
      <c r="AF793" s="105"/>
      <c r="AG793" s="31"/>
    </row>
    <row r="794" spans="11:33" ht="14.25" customHeight="1">
      <c r="K794" s="30"/>
      <c r="AF794" s="105"/>
      <c r="AG794" s="31"/>
    </row>
    <row r="795" spans="11:33" ht="14.25" customHeight="1">
      <c r="K795" s="30"/>
      <c r="AF795" s="105"/>
      <c r="AG795" s="31"/>
    </row>
    <row r="796" spans="11:33" ht="14.25" customHeight="1">
      <c r="K796" s="30"/>
      <c r="AF796" s="105"/>
      <c r="AG796" s="31"/>
    </row>
    <row r="797" spans="11:33" ht="14.25" customHeight="1">
      <c r="K797" s="30"/>
      <c r="AF797" s="105"/>
      <c r="AG797" s="31"/>
    </row>
    <row r="798" spans="11:33" ht="14.25" customHeight="1">
      <c r="K798" s="30"/>
      <c r="AF798" s="105"/>
      <c r="AG798" s="31"/>
    </row>
    <row r="799" spans="11:33" ht="14.25" customHeight="1">
      <c r="K799" s="30"/>
      <c r="AF799" s="105"/>
      <c r="AG799" s="31"/>
    </row>
    <row r="800" spans="11:33" ht="14.25" customHeight="1">
      <c r="K800" s="30"/>
      <c r="AF800" s="105"/>
      <c r="AG800" s="31"/>
    </row>
    <row r="801" spans="11:33" ht="14.25" customHeight="1">
      <c r="K801" s="30"/>
      <c r="AF801" s="105"/>
      <c r="AG801" s="31"/>
    </row>
    <row r="802" spans="11:33" ht="14.25" customHeight="1">
      <c r="K802" s="30"/>
      <c r="AF802" s="105"/>
      <c r="AG802" s="31"/>
    </row>
    <row r="803" spans="11:33" ht="14.25" customHeight="1">
      <c r="K803" s="30"/>
      <c r="AF803" s="105"/>
      <c r="AG803" s="31"/>
    </row>
    <row r="804" spans="11:33" ht="14.25" customHeight="1">
      <c r="K804" s="30"/>
      <c r="AF804" s="105"/>
      <c r="AG804" s="31"/>
    </row>
    <row r="805" spans="11:33" ht="14.25" customHeight="1">
      <c r="K805" s="30"/>
      <c r="AF805" s="105"/>
      <c r="AG805" s="31"/>
    </row>
    <row r="806" spans="11:33" ht="14.25" customHeight="1">
      <c r="K806" s="30"/>
      <c r="AF806" s="105"/>
      <c r="AG806" s="31"/>
    </row>
    <row r="807" spans="11:33" ht="14.25" customHeight="1">
      <c r="K807" s="30"/>
      <c r="AF807" s="105"/>
      <c r="AG807" s="31"/>
    </row>
    <row r="808" spans="11:33" ht="14.25" customHeight="1">
      <c r="K808" s="30"/>
      <c r="AF808" s="105"/>
      <c r="AG808" s="31"/>
    </row>
    <row r="809" spans="11:33" ht="14.25" customHeight="1">
      <c r="K809" s="30"/>
      <c r="AF809" s="105"/>
      <c r="AG809" s="31"/>
    </row>
    <row r="810" spans="11:33" ht="14.25" customHeight="1">
      <c r="K810" s="30"/>
      <c r="AF810" s="105"/>
      <c r="AG810" s="31"/>
    </row>
    <row r="811" spans="11:33" ht="14.25" customHeight="1">
      <c r="K811" s="30"/>
      <c r="AF811" s="105"/>
      <c r="AG811" s="31"/>
    </row>
    <row r="812" spans="11:33" ht="14.25" customHeight="1">
      <c r="K812" s="30"/>
      <c r="AF812" s="105"/>
      <c r="AG812" s="31"/>
    </row>
    <row r="813" spans="11:33" ht="14.25" customHeight="1">
      <c r="K813" s="30"/>
      <c r="AF813" s="105"/>
      <c r="AG813" s="31"/>
    </row>
    <row r="814" spans="11:33" ht="14.25" customHeight="1">
      <c r="K814" s="30"/>
      <c r="AF814" s="105"/>
      <c r="AG814" s="31"/>
    </row>
    <row r="815" spans="11:33" ht="14.25" customHeight="1">
      <c r="K815" s="30"/>
      <c r="AF815" s="105"/>
      <c r="AG815" s="31"/>
    </row>
    <row r="816" spans="11:33" ht="14.25" customHeight="1">
      <c r="K816" s="30"/>
      <c r="AF816" s="105"/>
      <c r="AG816" s="31"/>
    </row>
    <row r="817" spans="11:33" ht="14.25" customHeight="1">
      <c r="K817" s="30"/>
      <c r="AF817" s="105"/>
      <c r="AG817" s="31"/>
    </row>
    <row r="818" spans="11:33" ht="14.25" customHeight="1">
      <c r="K818" s="30"/>
      <c r="AF818" s="105"/>
      <c r="AG818" s="31"/>
    </row>
    <row r="819" spans="11:33" ht="14.25" customHeight="1">
      <c r="K819" s="30"/>
      <c r="AF819" s="105"/>
      <c r="AG819" s="31"/>
    </row>
    <row r="820" spans="11:33" ht="14.25" customHeight="1">
      <c r="K820" s="30"/>
      <c r="AF820" s="105"/>
      <c r="AG820" s="31"/>
    </row>
    <row r="821" spans="11:33" ht="14.25" customHeight="1">
      <c r="K821" s="30"/>
      <c r="AF821" s="105"/>
      <c r="AG821" s="31"/>
    </row>
    <row r="822" spans="11:33" ht="14.25" customHeight="1">
      <c r="K822" s="30"/>
      <c r="AF822" s="105"/>
      <c r="AG822" s="31"/>
    </row>
    <row r="823" spans="11:33" ht="14.25" customHeight="1">
      <c r="K823" s="30"/>
      <c r="AF823" s="105"/>
      <c r="AG823" s="31"/>
    </row>
    <row r="824" spans="11:33" ht="14.25" customHeight="1">
      <c r="K824" s="30"/>
      <c r="AF824" s="105"/>
      <c r="AG824" s="31"/>
    </row>
    <row r="825" spans="11:33" ht="14.25" customHeight="1">
      <c r="K825" s="30"/>
      <c r="AF825" s="105"/>
      <c r="AG825" s="31"/>
    </row>
    <row r="826" spans="11:33" ht="14.25" customHeight="1">
      <c r="K826" s="30"/>
      <c r="AF826" s="105"/>
      <c r="AG826" s="31"/>
    </row>
    <row r="827" spans="11:33" ht="14.25" customHeight="1">
      <c r="K827" s="30"/>
      <c r="AF827" s="105"/>
      <c r="AG827" s="31"/>
    </row>
    <row r="828" spans="11:33" ht="14.25" customHeight="1">
      <c r="K828" s="30"/>
      <c r="AF828" s="105"/>
      <c r="AG828" s="31"/>
    </row>
    <row r="829" spans="11:33" ht="14.25" customHeight="1">
      <c r="K829" s="30"/>
      <c r="AF829" s="105"/>
      <c r="AG829" s="31"/>
    </row>
    <row r="830" spans="11:33" ht="14.25" customHeight="1">
      <c r="K830" s="30"/>
      <c r="AF830" s="105"/>
      <c r="AG830" s="31"/>
    </row>
    <row r="831" spans="11:33" ht="14.25" customHeight="1">
      <c r="K831" s="30"/>
      <c r="AF831" s="105"/>
      <c r="AG831" s="31"/>
    </row>
    <row r="832" spans="11:33" ht="14.25" customHeight="1">
      <c r="K832" s="30"/>
      <c r="AF832" s="105"/>
      <c r="AG832" s="31"/>
    </row>
    <row r="833" spans="11:33" ht="14.25" customHeight="1">
      <c r="K833" s="30"/>
      <c r="AF833" s="105"/>
      <c r="AG833" s="31"/>
    </row>
    <row r="834" spans="11:33" ht="14.25" customHeight="1">
      <c r="K834" s="30"/>
      <c r="AF834" s="105"/>
      <c r="AG834" s="31"/>
    </row>
    <row r="835" spans="11:33" ht="14.25" customHeight="1">
      <c r="K835" s="30"/>
      <c r="AF835" s="105"/>
      <c r="AG835" s="31"/>
    </row>
    <row r="836" spans="11:33" ht="14.25" customHeight="1">
      <c r="K836" s="30"/>
      <c r="AF836" s="105"/>
      <c r="AG836" s="31"/>
    </row>
    <row r="837" spans="11:33" ht="14.25" customHeight="1">
      <c r="K837" s="30"/>
      <c r="AF837" s="105"/>
      <c r="AG837" s="31"/>
    </row>
    <row r="838" spans="11:33" ht="14.25" customHeight="1">
      <c r="K838" s="30"/>
      <c r="AF838" s="105"/>
      <c r="AG838" s="31"/>
    </row>
    <row r="839" spans="11:33" ht="14.25" customHeight="1">
      <c r="K839" s="30"/>
      <c r="AF839" s="105"/>
      <c r="AG839" s="31"/>
    </row>
    <row r="840" spans="11:33" ht="14.25" customHeight="1">
      <c r="K840" s="30"/>
      <c r="AF840" s="105"/>
      <c r="AG840" s="31"/>
    </row>
    <row r="841" spans="11:33" ht="14.25" customHeight="1">
      <c r="K841" s="30"/>
      <c r="AF841" s="105"/>
      <c r="AG841" s="31"/>
    </row>
    <row r="842" spans="11:33" ht="14.25" customHeight="1">
      <c r="K842" s="30"/>
      <c r="AF842" s="105"/>
      <c r="AG842" s="31"/>
    </row>
    <row r="843" spans="11:33" ht="14.25" customHeight="1">
      <c r="K843" s="30"/>
      <c r="AF843" s="105"/>
      <c r="AG843" s="31"/>
    </row>
    <row r="844" spans="11:33" ht="14.25" customHeight="1">
      <c r="K844" s="30"/>
      <c r="AF844" s="105"/>
      <c r="AG844" s="31"/>
    </row>
    <row r="845" spans="11:33" ht="14.25" customHeight="1">
      <c r="K845" s="30"/>
      <c r="AF845" s="105"/>
      <c r="AG845" s="31"/>
    </row>
    <row r="846" spans="11:33" ht="14.25" customHeight="1">
      <c r="K846" s="30"/>
      <c r="AF846" s="105"/>
      <c r="AG846" s="31"/>
    </row>
    <row r="847" spans="11:33" ht="14.25" customHeight="1">
      <c r="K847" s="30"/>
      <c r="AF847" s="105"/>
      <c r="AG847" s="31"/>
    </row>
    <row r="848" spans="11:33" ht="14.25" customHeight="1">
      <c r="K848" s="30"/>
      <c r="AF848" s="105"/>
      <c r="AG848" s="31"/>
    </row>
    <row r="849" spans="11:33" ht="14.25" customHeight="1">
      <c r="K849" s="30"/>
      <c r="AF849" s="105"/>
      <c r="AG849" s="31"/>
    </row>
    <row r="850" spans="11:33" ht="14.25" customHeight="1">
      <c r="K850" s="30"/>
      <c r="AF850" s="105"/>
      <c r="AG850" s="31"/>
    </row>
    <row r="851" spans="11:33" ht="14.25" customHeight="1">
      <c r="K851" s="30"/>
      <c r="AF851" s="105"/>
      <c r="AG851" s="31"/>
    </row>
    <row r="852" spans="11:33" ht="14.25" customHeight="1">
      <c r="K852" s="30"/>
      <c r="AF852" s="105"/>
      <c r="AG852" s="31"/>
    </row>
    <row r="853" spans="11:33" ht="14.25" customHeight="1">
      <c r="K853" s="30"/>
      <c r="AF853" s="105"/>
      <c r="AG853" s="31"/>
    </row>
    <row r="854" spans="11:33" ht="14.25" customHeight="1">
      <c r="K854" s="30"/>
      <c r="AF854" s="105"/>
      <c r="AG854" s="31"/>
    </row>
    <row r="855" spans="11:33" ht="14.25" customHeight="1">
      <c r="K855" s="30"/>
      <c r="AF855" s="105"/>
      <c r="AG855" s="31"/>
    </row>
    <row r="856" spans="11:33" ht="14.25" customHeight="1">
      <c r="K856" s="30"/>
      <c r="AF856" s="105"/>
      <c r="AG856" s="31"/>
    </row>
    <row r="857" spans="11:33" ht="14.25" customHeight="1">
      <c r="K857" s="30"/>
      <c r="AF857" s="105"/>
      <c r="AG857" s="31"/>
    </row>
    <row r="858" spans="11:33" ht="14.25" customHeight="1">
      <c r="K858" s="30"/>
      <c r="AF858" s="105"/>
      <c r="AG858" s="31"/>
    </row>
    <row r="859" spans="11:33" ht="14.25" customHeight="1">
      <c r="K859" s="30"/>
      <c r="AF859" s="105"/>
      <c r="AG859" s="31"/>
    </row>
    <row r="860" spans="11:33" ht="14.25" customHeight="1">
      <c r="K860" s="30"/>
      <c r="AF860" s="105"/>
      <c r="AG860" s="31"/>
    </row>
    <row r="861" spans="11:33" ht="14.25" customHeight="1">
      <c r="K861" s="30"/>
      <c r="AF861" s="105"/>
      <c r="AG861" s="31"/>
    </row>
    <row r="862" spans="11:33" ht="14.25" customHeight="1">
      <c r="K862" s="30"/>
      <c r="AF862" s="105"/>
      <c r="AG862" s="31"/>
    </row>
    <row r="863" spans="11:33" ht="14.25" customHeight="1">
      <c r="K863" s="30"/>
      <c r="AF863" s="105"/>
      <c r="AG863" s="31"/>
    </row>
    <row r="864" spans="11:33" ht="14.25" customHeight="1">
      <c r="K864" s="30"/>
      <c r="AF864" s="105"/>
      <c r="AG864" s="31"/>
    </row>
    <row r="865" spans="11:33" ht="14.25" customHeight="1">
      <c r="K865" s="30"/>
      <c r="AF865" s="105"/>
      <c r="AG865" s="31"/>
    </row>
    <row r="866" spans="11:33" ht="14.25" customHeight="1">
      <c r="K866" s="30"/>
      <c r="AF866" s="105"/>
      <c r="AG866" s="31"/>
    </row>
    <row r="867" spans="11:33" ht="14.25" customHeight="1">
      <c r="K867" s="30"/>
      <c r="AF867" s="105"/>
      <c r="AG867" s="31"/>
    </row>
    <row r="868" spans="11:33" ht="14.25" customHeight="1">
      <c r="K868" s="30"/>
      <c r="AF868" s="105"/>
      <c r="AG868" s="31"/>
    </row>
    <row r="869" spans="11:33" ht="14.25" customHeight="1">
      <c r="K869" s="30"/>
      <c r="AF869" s="105"/>
      <c r="AG869" s="31"/>
    </row>
    <row r="870" spans="11:33" ht="14.25" customHeight="1">
      <c r="K870" s="30"/>
      <c r="AF870" s="105"/>
      <c r="AG870" s="31"/>
    </row>
    <row r="871" spans="11:33" ht="14.25" customHeight="1">
      <c r="K871" s="30"/>
      <c r="AF871" s="105"/>
      <c r="AG871" s="31"/>
    </row>
    <row r="872" spans="11:33" ht="14.25" customHeight="1">
      <c r="K872" s="30"/>
      <c r="AF872" s="105"/>
      <c r="AG872" s="31"/>
    </row>
    <row r="873" spans="11:33" ht="14.25" customHeight="1">
      <c r="K873" s="30"/>
      <c r="AF873" s="105"/>
      <c r="AG873" s="31"/>
    </row>
    <row r="874" spans="11:33" ht="14.25" customHeight="1">
      <c r="K874" s="30"/>
      <c r="AF874" s="105"/>
      <c r="AG874" s="31"/>
    </row>
    <row r="875" spans="11:33" ht="14.25" customHeight="1">
      <c r="K875" s="30"/>
      <c r="AF875" s="105"/>
      <c r="AG875" s="31"/>
    </row>
    <row r="876" spans="11:33" ht="14.25" customHeight="1">
      <c r="K876" s="30"/>
      <c r="AF876" s="105"/>
      <c r="AG876" s="31"/>
    </row>
    <row r="877" spans="11:33" ht="14.25" customHeight="1">
      <c r="K877" s="30"/>
      <c r="AF877" s="105"/>
      <c r="AG877" s="31"/>
    </row>
    <row r="878" spans="11:33" ht="14.25" customHeight="1">
      <c r="K878" s="30"/>
      <c r="AF878" s="105"/>
      <c r="AG878" s="31"/>
    </row>
    <row r="879" spans="11:33" ht="14.25" customHeight="1">
      <c r="K879" s="30"/>
      <c r="AF879" s="105"/>
      <c r="AG879" s="31"/>
    </row>
    <row r="880" spans="11:33" ht="14.25" customHeight="1">
      <c r="K880" s="30"/>
      <c r="AF880" s="105"/>
      <c r="AG880" s="31"/>
    </row>
    <row r="881" spans="11:33" ht="14.25" customHeight="1">
      <c r="K881" s="30"/>
      <c r="AF881" s="105"/>
      <c r="AG881" s="31"/>
    </row>
    <row r="882" spans="11:33" ht="14.25" customHeight="1">
      <c r="K882" s="30"/>
      <c r="AF882" s="105"/>
      <c r="AG882" s="31"/>
    </row>
    <row r="883" spans="11:33" ht="14.25" customHeight="1">
      <c r="K883" s="30"/>
      <c r="AF883" s="105"/>
      <c r="AG883" s="31"/>
    </row>
    <row r="884" spans="11:33" ht="14.25" customHeight="1">
      <c r="K884" s="30"/>
      <c r="AF884" s="105"/>
      <c r="AG884" s="31"/>
    </row>
    <row r="885" spans="11:33" ht="14.25" customHeight="1">
      <c r="K885" s="30"/>
      <c r="AF885" s="105"/>
      <c r="AG885" s="31"/>
    </row>
    <row r="886" spans="11:33" ht="14.25" customHeight="1">
      <c r="K886" s="30"/>
      <c r="AF886" s="105"/>
      <c r="AG886" s="31"/>
    </row>
    <row r="887" spans="11:33" ht="14.25" customHeight="1">
      <c r="K887" s="30"/>
      <c r="AF887" s="105"/>
      <c r="AG887" s="31"/>
    </row>
    <row r="888" spans="11:33" ht="14.25" customHeight="1">
      <c r="K888" s="30"/>
      <c r="AF888" s="105"/>
      <c r="AG888" s="31"/>
    </row>
    <row r="889" spans="11:33" ht="14.25" customHeight="1">
      <c r="K889" s="30"/>
      <c r="AF889" s="105"/>
      <c r="AG889" s="31"/>
    </row>
    <row r="890" spans="11:33" ht="14.25" customHeight="1">
      <c r="K890" s="30"/>
      <c r="AF890" s="105"/>
      <c r="AG890" s="31"/>
    </row>
    <row r="891" spans="11:33" ht="14.25" customHeight="1">
      <c r="K891" s="30"/>
      <c r="AF891" s="105"/>
      <c r="AG891" s="31"/>
    </row>
    <row r="892" spans="11:33" ht="14.25" customHeight="1">
      <c r="K892" s="30"/>
      <c r="AF892" s="105"/>
      <c r="AG892" s="31"/>
    </row>
    <row r="893" spans="11:33" ht="14.25" customHeight="1">
      <c r="K893" s="30"/>
      <c r="AF893" s="105"/>
      <c r="AG893" s="31"/>
    </row>
    <row r="894" spans="11:33" ht="14.25" customHeight="1">
      <c r="K894" s="30"/>
      <c r="AF894" s="105"/>
      <c r="AG894" s="31"/>
    </row>
    <row r="895" spans="11:33" ht="14.25" customHeight="1">
      <c r="K895" s="30"/>
      <c r="AF895" s="105"/>
      <c r="AG895" s="31"/>
    </row>
    <row r="896" spans="11:33" ht="14.25" customHeight="1">
      <c r="K896" s="30"/>
      <c r="AF896" s="105"/>
      <c r="AG896" s="31"/>
    </row>
    <row r="897" spans="11:33" ht="14.25" customHeight="1">
      <c r="K897" s="30"/>
      <c r="AF897" s="105"/>
      <c r="AG897" s="31"/>
    </row>
    <row r="898" spans="11:33" ht="14.25" customHeight="1">
      <c r="K898" s="30"/>
      <c r="AF898" s="105"/>
      <c r="AG898" s="31"/>
    </row>
    <row r="899" spans="11:33" ht="14.25" customHeight="1">
      <c r="K899" s="30"/>
      <c r="AF899" s="105"/>
      <c r="AG899" s="31"/>
    </row>
    <row r="900" spans="11:33" ht="14.25" customHeight="1">
      <c r="K900" s="30"/>
      <c r="AF900" s="105"/>
      <c r="AG900" s="31"/>
    </row>
    <row r="901" spans="11:33" ht="14.25" customHeight="1">
      <c r="K901" s="30"/>
      <c r="AF901" s="105"/>
      <c r="AG901" s="31"/>
    </row>
    <row r="902" spans="11:33" ht="14.25" customHeight="1">
      <c r="K902" s="30"/>
      <c r="AF902" s="105"/>
      <c r="AG902" s="31"/>
    </row>
    <row r="903" spans="11:33" ht="14.25" customHeight="1">
      <c r="K903" s="30"/>
      <c r="AF903" s="105"/>
      <c r="AG903" s="31"/>
    </row>
    <row r="904" spans="11:33" ht="14.25" customHeight="1">
      <c r="K904" s="30"/>
      <c r="AF904" s="105"/>
      <c r="AG904" s="31"/>
    </row>
    <row r="905" spans="11:33" ht="14.25" customHeight="1">
      <c r="K905" s="30"/>
      <c r="AF905" s="105"/>
      <c r="AG905" s="31"/>
    </row>
    <row r="906" spans="11:33" ht="14.25" customHeight="1">
      <c r="K906" s="30"/>
      <c r="AF906" s="105"/>
      <c r="AG906" s="31"/>
    </row>
    <row r="907" spans="11:33" ht="14.25" customHeight="1">
      <c r="K907" s="30"/>
      <c r="AF907" s="105"/>
      <c r="AG907" s="31"/>
    </row>
    <row r="908" spans="11:33" ht="14.25" customHeight="1">
      <c r="K908" s="30"/>
      <c r="AF908" s="105"/>
      <c r="AG908" s="31"/>
    </row>
    <row r="909" spans="11:33" ht="14.25" customHeight="1">
      <c r="K909" s="30"/>
      <c r="AF909" s="105"/>
      <c r="AG909" s="31"/>
    </row>
    <row r="910" spans="11:33" ht="14.25" customHeight="1">
      <c r="K910" s="30"/>
      <c r="AF910" s="105"/>
      <c r="AG910" s="31"/>
    </row>
    <row r="911" spans="11:33" ht="14.25" customHeight="1">
      <c r="K911" s="30"/>
      <c r="AF911" s="105"/>
      <c r="AG911" s="31"/>
    </row>
    <row r="912" spans="11:33" ht="14.25" customHeight="1">
      <c r="K912" s="30"/>
      <c r="AF912" s="105"/>
      <c r="AG912" s="31"/>
    </row>
    <row r="913" spans="11:33" ht="14.25" customHeight="1">
      <c r="K913" s="30"/>
      <c r="AF913" s="105"/>
      <c r="AG913" s="31"/>
    </row>
    <row r="914" spans="11:33" ht="14.25" customHeight="1">
      <c r="K914" s="30"/>
      <c r="AF914" s="105"/>
      <c r="AG914" s="31"/>
    </row>
    <row r="915" spans="11:33" ht="14.25" customHeight="1">
      <c r="K915" s="30"/>
      <c r="AF915" s="105"/>
      <c r="AG915" s="31"/>
    </row>
    <row r="916" spans="11:33" ht="14.25" customHeight="1">
      <c r="K916" s="30"/>
      <c r="AF916" s="105"/>
      <c r="AG916" s="31"/>
    </row>
    <row r="917" spans="11:33" ht="14.25" customHeight="1">
      <c r="K917" s="30"/>
      <c r="AF917" s="105"/>
      <c r="AG917" s="31"/>
    </row>
    <row r="918" spans="11:33" ht="14.25" customHeight="1">
      <c r="K918" s="30"/>
      <c r="AF918" s="105"/>
      <c r="AG918" s="31"/>
    </row>
    <row r="919" spans="11:33" ht="14.25" customHeight="1">
      <c r="K919" s="30"/>
      <c r="AF919" s="105"/>
      <c r="AG919" s="31"/>
    </row>
    <row r="920" spans="11:33" ht="14.25" customHeight="1">
      <c r="K920" s="30"/>
      <c r="AF920" s="105"/>
      <c r="AG920" s="31"/>
    </row>
    <row r="921" spans="11:33" ht="14.25" customHeight="1">
      <c r="K921" s="30"/>
      <c r="AF921" s="105"/>
      <c r="AG921" s="31"/>
    </row>
    <row r="922" spans="11:33" ht="14.25" customHeight="1">
      <c r="K922" s="30"/>
      <c r="AF922" s="105"/>
      <c r="AG922" s="31"/>
    </row>
    <row r="923" spans="11:33" ht="14.25" customHeight="1">
      <c r="K923" s="30"/>
      <c r="AF923" s="105"/>
      <c r="AG923" s="31"/>
    </row>
    <row r="924" spans="11:33" ht="14.25" customHeight="1">
      <c r="K924" s="30"/>
      <c r="AF924" s="105"/>
      <c r="AG924" s="31"/>
    </row>
    <row r="925" spans="11:33" ht="14.25" customHeight="1">
      <c r="K925" s="30"/>
      <c r="AF925" s="105"/>
      <c r="AG925" s="31"/>
    </row>
    <row r="926" spans="11:33" ht="14.25" customHeight="1">
      <c r="K926" s="30"/>
      <c r="AF926" s="105"/>
      <c r="AG926" s="31"/>
    </row>
    <row r="927" spans="11:33" ht="14.25" customHeight="1">
      <c r="K927" s="30"/>
      <c r="AF927" s="105"/>
      <c r="AG927" s="31"/>
    </row>
    <row r="928" spans="11:33" ht="14.25" customHeight="1">
      <c r="K928" s="30"/>
      <c r="AF928" s="105"/>
      <c r="AG928" s="31"/>
    </row>
    <row r="929" spans="11:33" ht="14.25" customHeight="1">
      <c r="K929" s="30"/>
      <c r="AF929" s="105"/>
      <c r="AG929" s="31"/>
    </row>
    <row r="930" spans="11:33" ht="14.25" customHeight="1">
      <c r="K930" s="30"/>
      <c r="AF930" s="105"/>
      <c r="AG930" s="31"/>
    </row>
    <row r="931" spans="11:33" ht="14.25" customHeight="1">
      <c r="K931" s="30"/>
      <c r="AF931" s="105"/>
      <c r="AG931" s="31"/>
    </row>
    <row r="932" spans="11:33" ht="14.25" customHeight="1">
      <c r="K932" s="30"/>
      <c r="AF932" s="105"/>
      <c r="AG932" s="31"/>
    </row>
    <row r="933" spans="11:33" ht="14.25" customHeight="1">
      <c r="K933" s="30"/>
      <c r="AF933" s="105"/>
      <c r="AG933" s="31"/>
    </row>
    <row r="934" spans="11:33" ht="14.25" customHeight="1">
      <c r="K934" s="30"/>
      <c r="AF934" s="105"/>
      <c r="AG934" s="31"/>
    </row>
    <row r="935" spans="11:33" ht="14.25" customHeight="1">
      <c r="K935" s="30"/>
      <c r="AF935" s="105"/>
      <c r="AG935" s="31"/>
    </row>
    <row r="936" spans="11:33" ht="14.25" customHeight="1">
      <c r="K936" s="30"/>
      <c r="AF936" s="105"/>
      <c r="AG936" s="31"/>
    </row>
    <row r="937" spans="11:33" ht="14.25" customHeight="1">
      <c r="K937" s="30"/>
      <c r="AF937" s="105"/>
      <c r="AG937" s="31"/>
    </row>
    <row r="938" spans="11:33" ht="14.25" customHeight="1">
      <c r="K938" s="30"/>
      <c r="AF938" s="105"/>
      <c r="AG938" s="31"/>
    </row>
    <row r="939" spans="11:33" ht="14.25" customHeight="1">
      <c r="K939" s="30"/>
      <c r="AF939" s="105"/>
      <c r="AG939" s="31"/>
    </row>
    <row r="940" spans="11:33" ht="14.25" customHeight="1">
      <c r="K940" s="30"/>
      <c r="AF940" s="105"/>
      <c r="AG940" s="31"/>
    </row>
    <row r="941" spans="11:33" ht="14.25" customHeight="1">
      <c r="K941" s="30"/>
      <c r="AF941" s="105"/>
      <c r="AG941" s="31"/>
    </row>
    <row r="942" spans="11:33" ht="14.25" customHeight="1">
      <c r="K942" s="30"/>
      <c r="AF942" s="105"/>
      <c r="AG942" s="31"/>
    </row>
    <row r="943" spans="11:33" ht="14.25" customHeight="1">
      <c r="K943" s="30"/>
      <c r="AF943" s="105"/>
      <c r="AG943" s="31"/>
    </row>
    <row r="944" spans="11:33" ht="14.25" customHeight="1">
      <c r="K944" s="30"/>
      <c r="AF944" s="105"/>
      <c r="AG944" s="31"/>
    </row>
    <row r="945" spans="11:33" ht="14.25" customHeight="1">
      <c r="K945" s="30"/>
      <c r="AF945" s="105"/>
      <c r="AG945" s="31"/>
    </row>
    <row r="946" spans="11:33" ht="14.25" customHeight="1">
      <c r="K946" s="30"/>
      <c r="AF946" s="105"/>
      <c r="AG946" s="31"/>
    </row>
    <row r="947" spans="11:33" ht="14.25" customHeight="1">
      <c r="K947" s="30"/>
      <c r="AF947" s="105"/>
      <c r="AG947" s="31"/>
    </row>
    <row r="948" spans="11:33" ht="14.25" customHeight="1">
      <c r="K948" s="30"/>
      <c r="AF948" s="105"/>
      <c r="AG948" s="31"/>
    </row>
    <row r="949" spans="11:33" ht="14.25" customHeight="1">
      <c r="K949" s="30"/>
      <c r="AF949" s="105"/>
      <c r="AG949" s="31"/>
    </row>
    <row r="950" spans="11:33" ht="14.25" customHeight="1">
      <c r="K950" s="30"/>
      <c r="AF950" s="105"/>
      <c r="AG950" s="31"/>
    </row>
    <row r="951" spans="11:33" ht="14.25" customHeight="1">
      <c r="K951" s="30"/>
      <c r="AF951" s="105"/>
      <c r="AG951" s="31"/>
    </row>
    <row r="952" spans="11:33" ht="14.25" customHeight="1">
      <c r="K952" s="30"/>
      <c r="AF952" s="105"/>
      <c r="AG952" s="31"/>
    </row>
    <row r="953" spans="11:33" ht="14.25" customHeight="1">
      <c r="K953" s="30"/>
      <c r="AF953" s="105"/>
      <c r="AG953" s="31"/>
    </row>
    <row r="954" spans="11:33" ht="14.25" customHeight="1">
      <c r="K954" s="30"/>
      <c r="AF954" s="105"/>
      <c r="AG954" s="31"/>
    </row>
    <row r="955" spans="11:33" ht="14.25" customHeight="1">
      <c r="K955" s="30"/>
      <c r="AF955" s="105"/>
      <c r="AG955" s="31"/>
    </row>
    <row r="956" spans="11:33" ht="14.25" customHeight="1">
      <c r="K956" s="30"/>
      <c r="AF956" s="105"/>
      <c r="AG956" s="31"/>
    </row>
    <row r="957" spans="11:33" ht="14.25" customHeight="1">
      <c r="K957" s="30"/>
      <c r="AF957" s="105"/>
      <c r="AG957" s="31"/>
    </row>
    <row r="958" spans="11:33" ht="14.25" customHeight="1">
      <c r="K958" s="30"/>
      <c r="AF958" s="105"/>
      <c r="AG958" s="31"/>
    </row>
    <row r="959" spans="11:33" ht="14.25" customHeight="1">
      <c r="K959" s="30"/>
      <c r="AF959" s="105"/>
      <c r="AG959" s="31"/>
    </row>
    <row r="960" spans="11:33" ht="14.25" customHeight="1">
      <c r="K960" s="30"/>
      <c r="AF960" s="105"/>
      <c r="AG960" s="31"/>
    </row>
    <row r="961" spans="11:33" ht="14.25" customHeight="1">
      <c r="K961" s="30"/>
      <c r="AF961" s="105"/>
      <c r="AG961" s="31"/>
    </row>
    <row r="962" spans="11:33" ht="14.25" customHeight="1">
      <c r="K962" s="30"/>
      <c r="AF962" s="105"/>
      <c r="AG962" s="31"/>
    </row>
    <row r="963" spans="11:33" ht="14.25" customHeight="1">
      <c r="K963" s="30"/>
      <c r="AF963" s="105"/>
      <c r="AG963" s="31"/>
    </row>
    <row r="964" spans="11:33" ht="14.25" customHeight="1">
      <c r="K964" s="30"/>
      <c r="AF964" s="105"/>
      <c r="AG964" s="31"/>
    </row>
    <row r="965" spans="11:33" ht="14.25" customHeight="1">
      <c r="K965" s="30"/>
      <c r="AF965" s="105"/>
      <c r="AG965" s="31"/>
    </row>
    <row r="966" spans="11:33" ht="14.25" customHeight="1">
      <c r="K966" s="30"/>
      <c r="AF966" s="105"/>
      <c r="AG966" s="31"/>
    </row>
    <row r="967" spans="11:33" ht="14.25" customHeight="1">
      <c r="K967" s="30"/>
      <c r="AF967" s="105"/>
      <c r="AG967" s="31"/>
    </row>
    <row r="968" spans="11:33" ht="14.25" customHeight="1">
      <c r="K968" s="30"/>
      <c r="AF968" s="105"/>
      <c r="AG968" s="31"/>
    </row>
    <row r="969" spans="11:33" ht="14.25" customHeight="1">
      <c r="K969" s="30"/>
      <c r="AF969" s="105"/>
      <c r="AG969" s="31"/>
    </row>
    <row r="970" spans="11:33" ht="14.25" customHeight="1">
      <c r="K970" s="30"/>
      <c r="AF970" s="105"/>
      <c r="AG970" s="31"/>
    </row>
    <row r="971" spans="11:33" ht="14.25" customHeight="1">
      <c r="K971" s="30"/>
      <c r="AF971" s="105"/>
      <c r="AG971" s="31"/>
    </row>
    <row r="972" spans="11:33" ht="14.25" customHeight="1">
      <c r="K972" s="30"/>
      <c r="AF972" s="105"/>
      <c r="AG972" s="31"/>
    </row>
    <row r="973" spans="11:33" ht="14.25" customHeight="1">
      <c r="K973" s="30"/>
      <c r="AF973" s="105"/>
      <c r="AG973" s="31"/>
    </row>
    <row r="974" spans="11:33" ht="14.25" customHeight="1">
      <c r="K974" s="30"/>
      <c r="AF974" s="105"/>
      <c r="AG974" s="31"/>
    </row>
    <row r="975" spans="11:33" ht="14.25" customHeight="1">
      <c r="K975" s="30"/>
      <c r="AF975" s="105"/>
      <c r="AG975" s="31"/>
    </row>
    <row r="976" spans="11:33" ht="14.25" customHeight="1">
      <c r="K976" s="30"/>
      <c r="AF976" s="105"/>
      <c r="AG976" s="31"/>
    </row>
    <row r="977" spans="11:33" ht="14.25" customHeight="1">
      <c r="K977" s="30"/>
      <c r="AF977" s="105"/>
      <c r="AG977" s="31"/>
    </row>
    <row r="978" spans="11:33" ht="14.25" customHeight="1">
      <c r="K978" s="30"/>
      <c r="AF978" s="105"/>
      <c r="AG978" s="31"/>
    </row>
    <row r="979" spans="11:33" ht="14.25" customHeight="1">
      <c r="K979" s="30"/>
      <c r="AF979" s="105"/>
      <c r="AG979" s="31"/>
    </row>
    <row r="980" spans="11:33" ht="14.25" customHeight="1">
      <c r="K980" s="30"/>
      <c r="AF980" s="105"/>
      <c r="AG980" s="31"/>
    </row>
    <row r="981" spans="11:33" ht="14.25" customHeight="1">
      <c r="K981" s="30"/>
      <c r="AF981" s="105"/>
      <c r="AG981" s="31"/>
    </row>
    <row r="982" spans="11:33" ht="14.25" customHeight="1">
      <c r="K982" s="30"/>
      <c r="AF982" s="105"/>
      <c r="AG982" s="31"/>
    </row>
    <row r="983" spans="11:33" ht="14.25" customHeight="1">
      <c r="K983" s="30"/>
      <c r="AF983" s="105"/>
      <c r="AG983" s="31"/>
    </row>
    <row r="984" spans="11:33" ht="14.25" customHeight="1">
      <c r="K984" s="30"/>
      <c r="AF984" s="105"/>
      <c r="AG984" s="31"/>
    </row>
    <row r="985" spans="11:33" ht="14.25" customHeight="1">
      <c r="K985" s="30"/>
      <c r="AF985" s="105"/>
      <c r="AG985" s="31"/>
    </row>
    <row r="986" spans="11:33" ht="14.25" customHeight="1">
      <c r="K986" s="30"/>
      <c r="AF986" s="105"/>
      <c r="AG986" s="31"/>
    </row>
    <row r="987" spans="11:33" ht="14.25" customHeight="1">
      <c r="K987" s="30"/>
      <c r="AF987" s="105"/>
      <c r="AG987" s="31"/>
    </row>
    <row r="988" spans="11:33" ht="14.25" customHeight="1">
      <c r="K988" s="30"/>
      <c r="AF988" s="105"/>
      <c r="AG988" s="31"/>
    </row>
    <row r="989" spans="11:33" ht="14.25" customHeight="1">
      <c r="K989" s="30"/>
      <c r="AF989" s="105"/>
      <c r="AG989" s="31"/>
    </row>
    <row r="990" spans="11:33" ht="14.25" customHeight="1">
      <c r="K990" s="30"/>
      <c r="AF990" s="105"/>
      <c r="AG990" s="31"/>
    </row>
    <row r="991" spans="11:33" ht="14.25" customHeight="1">
      <c r="K991" s="30"/>
      <c r="AF991" s="105"/>
      <c r="AG991" s="31"/>
    </row>
    <row r="992" spans="11:33" ht="14.25" customHeight="1">
      <c r="K992" s="30"/>
      <c r="AF992" s="105"/>
      <c r="AG992" s="31"/>
    </row>
    <row r="993" spans="11:33" ht="14.25" customHeight="1">
      <c r="K993" s="30"/>
      <c r="AF993" s="105"/>
      <c r="AG993" s="31"/>
    </row>
    <row r="994" spans="11:33" ht="14.25" customHeight="1">
      <c r="K994" s="30"/>
      <c r="AF994" s="105"/>
      <c r="AG994" s="31"/>
    </row>
    <row r="995" spans="11:33" ht="14.25" customHeight="1">
      <c r="K995" s="30"/>
      <c r="AF995" s="105"/>
      <c r="AG995" s="31"/>
    </row>
    <row r="996" spans="11:33" ht="14.25" customHeight="1">
      <c r="K996" s="30"/>
      <c r="AF996" s="105"/>
      <c r="AG996" s="31"/>
    </row>
    <row r="997" spans="11:33" ht="14.25" customHeight="1">
      <c r="K997" s="30"/>
      <c r="AF997" s="105"/>
      <c r="AG997" s="31"/>
    </row>
    <row r="998" spans="11:33" ht="14.25" customHeight="1">
      <c r="K998" s="30"/>
      <c r="AF998" s="105"/>
      <c r="AG998" s="31"/>
    </row>
    <row r="999" spans="11:33" ht="14.25" customHeight="1">
      <c r="K999" s="30"/>
      <c r="AF999" s="105"/>
      <c r="AG999" s="31"/>
    </row>
    <row r="1000" spans="11:33" ht="14.25" customHeight="1">
      <c r="K1000" s="30"/>
      <c r="AF1000" s="105"/>
      <c r="AG1000" s="31"/>
    </row>
  </sheetData>
  <autoFilter ref="A7:BM71" xr:uid="{3FA5296C-D08C-4FED-93C3-BDF49078B3DA}"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</autoFilter>
  <mergeCells count="3">
    <mergeCell ref="A1:A3"/>
    <mergeCell ref="B1:BG3"/>
    <mergeCell ref="X7:BI7"/>
  </mergeCells>
  <pageMargins left="0.74791666666666701" right="0.74791666666666701" top="0.98402777777777795" bottom="0.98402777777777795" header="0" footer="0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2.625" defaultRowHeight="15" customHeight="1"/>
  <cols>
    <col min="1" max="1" width="10.75" customWidth="1"/>
    <col min="2" max="2" width="19.875" customWidth="1"/>
    <col min="3" max="3" width="17.625" customWidth="1"/>
    <col min="4" max="5" width="10.75" customWidth="1"/>
    <col min="6" max="6" width="14.75" customWidth="1"/>
    <col min="7" max="9" width="10.75" customWidth="1"/>
    <col min="10" max="26" width="8.875" customWidth="1"/>
  </cols>
  <sheetData>
    <row r="1" spans="1:26" ht="45" customHeight="1">
      <c r="A1" s="32" t="s">
        <v>168</v>
      </c>
      <c r="B1" s="32" t="s">
        <v>169</v>
      </c>
      <c r="C1" s="32" t="s">
        <v>170</v>
      </c>
      <c r="D1" s="32" t="s">
        <v>171</v>
      </c>
      <c r="E1" s="32" t="s">
        <v>172</v>
      </c>
      <c r="F1" s="32" t="s">
        <v>173</v>
      </c>
      <c r="G1" s="32" t="s">
        <v>174</v>
      </c>
      <c r="H1" s="32" t="s">
        <v>175</v>
      </c>
      <c r="I1" s="32" t="s">
        <v>22</v>
      </c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4.25" customHeight="1">
      <c r="A2" s="33">
        <v>119</v>
      </c>
      <c r="B2" s="33">
        <v>125</v>
      </c>
      <c r="C2" s="33">
        <v>340</v>
      </c>
      <c r="D2" s="33">
        <v>109</v>
      </c>
      <c r="E2" s="33" t="s">
        <v>176</v>
      </c>
      <c r="F2" s="33" t="s">
        <v>177</v>
      </c>
      <c r="G2" s="34">
        <v>150000</v>
      </c>
      <c r="H2" s="35">
        <v>42369</v>
      </c>
      <c r="I2" s="36" t="s">
        <v>178</v>
      </c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4.25" customHeight="1">
      <c r="A3" s="33">
        <v>119</v>
      </c>
      <c r="B3" s="33">
        <v>125</v>
      </c>
      <c r="C3" s="33">
        <v>341</v>
      </c>
      <c r="D3" s="33">
        <v>110</v>
      </c>
      <c r="E3" s="33" t="s">
        <v>176</v>
      </c>
      <c r="F3" s="33" t="s">
        <v>177</v>
      </c>
      <c r="G3" s="34">
        <v>51</v>
      </c>
      <c r="H3" s="35">
        <v>42369</v>
      </c>
      <c r="I3" s="36" t="s">
        <v>178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4.25" customHeight="1">
      <c r="A4" s="33">
        <v>119</v>
      </c>
      <c r="B4" s="33">
        <v>125</v>
      </c>
      <c r="C4" s="33">
        <v>342</v>
      </c>
      <c r="D4" s="33">
        <v>111</v>
      </c>
      <c r="E4" s="33" t="s">
        <v>176</v>
      </c>
      <c r="F4" s="33" t="s">
        <v>177</v>
      </c>
      <c r="G4" s="34">
        <v>6</v>
      </c>
      <c r="H4" s="35">
        <v>42369</v>
      </c>
      <c r="I4" s="36" t="s">
        <v>178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4.25" customHeight="1"/>
    <row r="6" spans="1:26" ht="14.25" customHeight="1"/>
    <row r="7" spans="1:26" ht="14.25" customHeight="1"/>
    <row r="8" spans="1:26" ht="14.25" customHeight="1"/>
    <row r="9" spans="1:26" ht="14.25" customHeight="1"/>
    <row r="10" spans="1:26" ht="14.25" customHeight="1"/>
    <row r="11" spans="1:26" ht="14.25" customHeight="1"/>
    <row r="12" spans="1:26" ht="14.25" customHeight="1"/>
    <row r="13" spans="1:26" ht="14.25" customHeight="1"/>
    <row r="14" spans="1:26" ht="14.25" customHeight="1"/>
    <row r="15" spans="1:26" ht="14.25" customHeight="1"/>
    <row r="16" spans="1:2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4791666666666701" right="0.74791666666666701" top="0.98402777777777795" bottom="0.98402777777777795" header="0" footer="0"/>
  <pageSetup scale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45</vt:i4>
      </vt:variant>
    </vt:vector>
  </HeadingPairs>
  <TitlesOfParts>
    <vt:vector size="47" baseType="lpstr">
      <vt:lpstr>MATRIZ SDCRD</vt:lpstr>
      <vt:lpstr>Hoja3</vt:lpstr>
      <vt:lpstr>'MATRIZ SDCRD'!_FilterDatabase_0</vt:lpstr>
      <vt:lpstr>'MATRIZ SDCRD'!_FilterDatabase_0_0</vt:lpstr>
      <vt:lpstr>'MATRIZ SDCRD'!_FilterDatabase_0_0_0</vt:lpstr>
      <vt:lpstr>'MATRIZ SDCRD'!_FilterDatabase_0_0_0_0</vt:lpstr>
      <vt:lpstr>'MATRIZ SDCRD'!_FilterDatabase_0_0_0_0_0</vt:lpstr>
      <vt:lpstr>'MATRIZ SDCRD'!_FilterDatabase_0_0_0_0_0_0</vt:lpstr>
      <vt:lpstr>'MATRIZ SDCRD'!_FilterDatabase_0_0_0_0_0_0_0</vt:lpstr>
      <vt:lpstr>'MATRIZ SDCRD'!_FilterDatabase_0_0_0_0_0_0_0_0</vt:lpstr>
      <vt:lpstr>'MATRIZ SDCRD'!_FilterDatabase_0_0_0_0_0_0_0_0_0</vt:lpstr>
      <vt:lpstr>'MATRIZ SDCRD'!_FilterDatabase_0_0_0_0_0_0_0_0_0_0</vt:lpstr>
      <vt:lpstr>'MATRIZ SDCRD'!_FilterDatabase_0_0_0_0_0_0_0_0_0_0_0</vt:lpstr>
      <vt:lpstr>'MATRIZ SDCRD'!_FilterDatabase_0_0_0_0_0_0_0_0_0_0_0_0</vt:lpstr>
      <vt:lpstr>'MATRIZ SDCRD'!_FilterDatabase_0_0_0_0_0_0_0_0_0_0_0_0_0</vt:lpstr>
      <vt:lpstr>'MATRIZ SDCRD'!_FilterDatabase_0_0_0_0_0_0_0_0_0_0_0_0_0_0</vt:lpstr>
      <vt:lpstr>'MATRIZ SDCRD'!_FilterDatabase_0_0_0_0_0_0_0_0_0_0_0_0_0_0_0</vt:lpstr>
      <vt:lpstr>'MATRIZ SDCRD'!_FilterDatabase_0_0_0_0_0_0_0_0_0_0_0_0_0_0_0_0</vt:lpstr>
      <vt:lpstr>'MATRIZ SDCRD'!_FilterDatabase_0_0_0_0_0_0_0_0_0_0_0_0_0_0_0_0_0</vt:lpstr>
      <vt:lpstr>'MATRIZ SDCRD'!_FilterDatabase_0_0_0_0_0_0_0_0_0_0_0_0_0_0_0_0_0_0</vt:lpstr>
      <vt:lpstr>'MATRIZ SDCRD'!_FilterDatabase_0_0_0_0_0_0_0_0_0_0_0_0_0_0_0_0_0_0_0</vt:lpstr>
      <vt:lpstr>'MATRIZ SDCRD'!_FilterDatabase_0_0_0_0_0_0_0_0_0_0_0_0_0_0_0_0_0_0_0_0</vt:lpstr>
      <vt:lpstr>'MATRIZ SDCRD'!_FilterDatabase_0_0_0_0_0_0_0_0_0_0_0_0_0_0_0_0_0_0_0_0_0</vt:lpstr>
      <vt:lpstr>'MATRIZ SDCRD'!_FilterDatabase_0_0_0_0_0_0_0_0_0_0_0_0_0_0_0_0_0_0_0_0_0_0</vt:lpstr>
      <vt:lpstr>'MATRIZ SDCRD'!_FilterDatabase_0_0_0_0_0_0_0_0_0_0_0_0_0_0_0_0_0_0_0_0_0_0_0</vt:lpstr>
      <vt:lpstr>'MATRIZ SDCRD'!_FilterDatabase_0_0_0_0_0_0_0_0_0_0_0_0_0_0_0_0_0_0_0_0_0_0_0_0</vt:lpstr>
      <vt:lpstr>'MATRIZ SDCRD'!_FilterDatabase_0_0_0_0_0_0_0_0_0_0_0_0_0_0_0_0_0_0_0_0_0_0_0_0_0</vt:lpstr>
      <vt:lpstr>'MATRIZ SDCRD'!_FilterDatabase_0_0_0_0_0_0_0_0_0_0_0_0_0_0_0_0_0_0_0_0_0_0_0_0_0_0</vt:lpstr>
      <vt:lpstr>'MATRIZ SDCRD'!_FilterDatabase_0_0_0_0_0_0_0_0_0_0_0_0_0_0_0_0_0_0_0_0_0_0_0_0_0_0_0</vt:lpstr>
      <vt:lpstr>'MATRIZ SDCRD'!_FilterDatabase_0_0_0_0_0_0_0_0_0_0_0_0_0_0_0_0_0_0_0_0_0_0_0_0_0_0_0_0</vt:lpstr>
      <vt:lpstr>'MATRIZ SDCRD'!_FilterDatabase_0_0_0_0_0_0_0_0_0_0_0_0_0_0_0_0_0_0_0_0_0_0_0_0_0_0_0_0_0</vt:lpstr>
      <vt:lpstr>'MATRIZ SDCRD'!_FilterDatabase_0_0_0_0_0_0_0_0_0_0_0_0_0_0_0_0_0_0_0_0_0_0_0_0_0_0_0_0_0_0</vt:lpstr>
      <vt:lpstr>'MATRIZ SDCRD'!_FilterDatabase_0_0_0_0_0_0_0_0_0_0_0_0_0_0_0_0_0_0_0_0_0_0_0_0_0_0_0_0_0_0_0</vt:lpstr>
      <vt:lpstr>'MATRIZ SDCRD'!_FilterDatabase_0_0_0_0_0_0_0_0_0_0_0_0_0_0_0_0_0_0_0_0_0_0_0_0_0_0_0_0_0_0_0_0</vt:lpstr>
      <vt:lpstr>'MATRIZ SDCRD'!_FilterDatabase_0_0_0_0_0_0_0_0_0_0_0_0_0_0_0_0_0_0_0_0_0_0_0_0_0_0_0_0_0_0_0_0_0</vt:lpstr>
      <vt:lpstr>'MATRIZ SDCRD'!afreyt</vt:lpstr>
      <vt:lpstr>'MATRIZ SDCRD'!artrtre</vt:lpstr>
      <vt:lpstr>'MATRIZ SDCRD'!cser</vt:lpstr>
      <vt:lpstr>'MATRIZ SDCRD'!eryewhnwr</vt:lpstr>
      <vt:lpstr>'MATRIZ SDCRD'!ewvrt</vt:lpstr>
      <vt:lpstr>'MATRIZ SDCRD'!gfege</vt:lpstr>
      <vt:lpstr>'MATRIZ SDCRD'!GG</vt:lpstr>
      <vt:lpstr>'MATRIZ SDCRD'!qqq</vt:lpstr>
      <vt:lpstr>'MATRIZ SDCRD'!qweq</vt:lpstr>
      <vt:lpstr>'MATRIZ SDCRD'!rgferwbvwe</vt:lpstr>
      <vt:lpstr>'MATRIZ SDCRD'!TTT</vt:lpstr>
      <vt:lpstr>'MATRIZ SDCRD'!vggagaggda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Carrion</dc:creator>
  <cp:lastModifiedBy>Carolina</cp:lastModifiedBy>
  <dcterms:created xsi:type="dcterms:W3CDTF">2017-04-10T19:01:39Z</dcterms:created>
  <dcterms:modified xsi:type="dcterms:W3CDTF">2021-03-31T19:15:29Z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