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didord\Desktop\"/>
    </mc:Choice>
  </mc:AlternateContent>
  <xr:revisionPtr revIDLastSave="0" documentId="13_ncr:1_{57535286-BFCC-4337-A58B-46ACE312D31D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Hoja1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6" i="3" l="1"/>
  <c r="I156" i="3"/>
  <c r="F156" i="3"/>
  <c r="K155" i="3"/>
  <c r="L155" i="3" s="1"/>
  <c r="J155" i="3"/>
  <c r="H155" i="3"/>
  <c r="G155" i="3"/>
  <c r="G154" i="3" s="1"/>
  <c r="F155" i="3"/>
  <c r="F154" i="3" s="1"/>
  <c r="E155" i="3"/>
  <c r="D155" i="3"/>
  <c r="C155" i="3"/>
  <c r="K154" i="3"/>
  <c r="J154" i="3"/>
  <c r="E154" i="3"/>
  <c r="D154" i="3"/>
  <c r="C154" i="3"/>
  <c r="L153" i="3"/>
  <c r="F153" i="3"/>
  <c r="I153" i="3" s="1"/>
  <c r="K152" i="3"/>
  <c r="J152" i="3"/>
  <c r="H152" i="3"/>
  <c r="H151" i="3" s="1"/>
  <c r="G152" i="3"/>
  <c r="G151" i="3" s="1"/>
  <c r="E152" i="3"/>
  <c r="E151" i="3" s="1"/>
  <c r="D152" i="3"/>
  <c r="C152" i="3"/>
  <c r="J151" i="3"/>
  <c r="D151" i="3"/>
  <c r="C151" i="3"/>
  <c r="L150" i="3"/>
  <c r="I150" i="3"/>
  <c r="F150" i="3"/>
  <c r="K149" i="3"/>
  <c r="J149" i="3"/>
  <c r="H149" i="3"/>
  <c r="G149" i="3"/>
  <c r="G148" i="3" s="1"/>
  <c r="F149" i="3"/>
  <c r="E149" i="3"/>
  <c r="E148" i="3" s="1"/>
  <c r="D149" i="3"/>
  <c r="D148" i="3" s="1"/>
  <c r="C149" i="3"/>
  <c r="K148" i="3"/>
  <c r="J148" i="3"/>
  <c r="H148" i="3"/>
  <c r="C148" i="3"/>
  <c r="F147" i="3"/>
  <c r="K146" i="3"/>
  <c r="J146" i="3"/>
  <c r="H146" i="3"/>
  <c r="G146" i="3"/>
  <c r="E146" i="3"/>
  <c r="E145" i="3" s="1"/>
  <c r="D146" i="3"/>
  <c r="D145" i="3" s="1"/>
  <c r="C146" i="3"/>
  <c r="C145" i="3" s="1"/>
  <c r="C144" i="3" s="1"/>
  <c r="J145" i="3"/>
  <c r="H145" i="3"/>
  <c r="G145" i="3"/>
  <c r="G144" i="3" s="1"/>
  <c r="L143" i="3"/>
  <c r="I143" i="3"/>
  <c r="F143" i="3"/>
  <c r="K142" i="3"/>
  <c r="J142" i="3"/>
  <c r="H142" i="3"/>
  <c r="G142" i="3"/>
  <c r="G137" i="3" s="1"/>
  <c r="G136" i="3" s="1"/>
  <c r="F142" i="3"/>
  <c r="E142" i="3"/>
  <c r="D142" i="3"/>
  <c r="C142" i="3"/>
  <c r="F141" i="3"/>
  <c r="L141" i="3" s="1"/>
  <c r="K140" i="3"/>
  <c r="J140" i="3"/>
  <c r="I140" i="3"/>
  <c r="H140" i="3"/>
  <c r="G140" i="3"/>
  <c r="F140" i="3"/>
  <c r="E140" i="3"/>
  <c r="D140" i="3"/>
  <c r="D137" i="3" s="1"/>
  <c r="C140" i="3"/>
  <c r="C137" i="3" s="1"/>
  <c r="C136" i="3" s="1"/>
  <c r="I139" i="3"/>
  <c r="F139" i="3"/>
  <c r="L139" i="3" s="1"/>
  <c r="K138" i="3"/>
  <c r="L138" i="3" s="1"/>
  <c r="J138" i="3"/>
  <c r="H138" i="3"/>
  <c r="G138" i="3"/>
  <c r="F138" i="3"/>
  <c r="E138" i="3"/>
  <c r="D138" i="3"/>
  <c r="C138" i="3"/>
  <c r="J137" i="3"/>
  <c r="J136" i="3" s="1"/>
  <c r="E137" i="3"/>
  <c r="E136" i="3"/>
  <c r="D136" i="3"/>
  <c r="L135" i="3"/>
  <c r="F135" i="3"/>
  <c r="I135" i="3" s="1"/>
  <c r="L134" i="3"/>
  <c r="K134" i="3"/>
  <c r="J134" i="3"/>
  <c r="J133" i="3" s="1"/>
  <c r="J132" i="3" s="1"/>
  <c r="I134" i="3"/>
  <c r="H134" i="3"/>
  <c r="G134" i="3"/>
  <c r="G133" i="3" s="1"/>
  <c r="G132" i="3" s="1"/>
  <c r="F134" i="3"/>
  <c r="E134" i="3"/>
  <c r="E133" i="3" s="1"/>
  <c r="E132" i="3" s="1"/>
  <c r="D134" i="3"/>
  <c r="C134" i="3"/>
  <c r="K133" i="3"/>
  <c r="I133" i="3"/>
  <c r="H133" i="3"/>
  <c r="F133" i="3"/>
  <c r="D133" i="3"/>
  <c r="D132" i="3" s="1"/>
  <c r="C133" i="3"/>
  <c r="C132" i="3" s="1"/>
  <c r="H132" i="3"/>
  <c r="I132" i="3" s="1"/>
  <c r="F132" i="3"/>
  <c r="F131" i="3"/>
  <c r="L131" i="3" s="1"/>
  <c r="K130" i="3"/>
  <c r="J130" i="3"/>
  <c r="H130" i="3"/>
  <c r="G130" i="3"/>
  <c r="E130" i="3"/>
  <c r="D130" i="3"/>
  <c r="C130" i="3"/>
  <c r="L129" i="3"/>
  <c r="F129" i="3"/>
  <c r="I129" i="3" s="1"/>
  <c r="F128" i="3"/>
  <c r="L128" i="3" s="1"/>
  <c r="K127" i="3"/>
  <c r="J127" i="3"/>
  <c r="J124" i="3" s="1"/>
  <c r="J123" i="3" s="1"/>
  <c r="H127" i="3"/>
  <c r="G127" i="3"/>
  <c r="E127" i="3"/>
  <c r="D127" i="3"/>
  <c r="C127" i="3"/>
  <c r="L126" i="3"/>
  <c r="F126" i="3"/>
  <c r="I126" i="3" s="1"/>
  <c r="K125" i="3"/>
  <c r="J125" i="3"/>
  <c r="H125" i="3"/>
  <c r="H124" i="3" s="1"/>
  <c r="H123" i="3" s="1"/>
  <c r="G125" i="3"/>
  <c r="G124" i="3" s="1"/>
  <c r="G123" i="3" s="1"/>
  <c r="E125" i="3"/>
  <c r="E124" i="3" s="1"/>
  <c r="E123" i="3" s="1"/>
  <c r="D125" i="3"/>
  <c r="C125" i="3"/>
  <c r="C124" i="3" s="1"/>
  <c r="D124" i="3"/>
  <c r="D123" i="3"/>
  <c r="C123" i="3"/>
  <c r="L119" i="3"/>
  <c r="I119" i="3"/>
  <c r="F119" i="3"/>
  <c r="K118" i="3"/>
  <c r="J118" i="3"/>
  <c r="J117" i="3" s="1"/>
  <c r="H118" i="3"/>
  <c r="G118" i="3"/>
  <c r="G117" i="3" s="1"/>
  <c r="F118" i="3"/>
  <c r="E118" i="3"/>
  <c r="D118" i="3"/>
  <c r="D117" i="3" s="1"/>
  <c r="C118" i="3"/>
  <c r="K117" i="3"/>
  <c r="H117" i="3"/>
  <c r="E117" i="3"/>
  <c r="C117" i="3"/>
  <c r="F116" i="3"/>
  <c r="E115" i="3"/>
  <c r="F115" i="3" s="1"/>
  <c r="E114" i="3"/>
  <c r="F114" i="3" s="1"/>
  <c r="I113" i="3"/>
  <c r="F113" i="3"/>
  <c r="L113" i="3" s="1"/>
  <c r="E112" i="3"/>
  <c r="F112" i="3" s="1"/>
  <c r="L111" i="3"/>
  <c r="F111" i="3"/>
  <c r="I111" i="3" s="1"/>
  <c r="E111" i="3"/>
  <c r="E110" i="3"/>
  <c r="F110" i="3" s="1"/>
  <c r="K109" i="3"/>
  <c r="J109" i="3"/>
  <c r="J108" i="3" s="1"/>
  <c r="H109" i="3"/>
  <c r="G109" i="3"/>
  <c r="D109" i="3"/>
  <c r="D108" i="3" s="1"/>
  <c r="C109" i="3"/>
  <c r="K108" i="3"/>
  <c r="H108" i="3"/>
  <c r="G108" i="3"/>
  <c r="C108" i="3"/>
  <c r="F107" i="3"/>
  <c r="L107" i="3" s="1"/>
  <c r="L106" i="3"/>
  <c r="I106" i="3"/>
  <c r="F106" i="3"/>
  <c r="L105" i="3"/>
  <c r="F105" i="3"/>
  <c r="I105" i="3" s="1"/>
  <c r="E104" i="3"/>
  <c r="F104" i="3" s="1"/>
  <c r="K103" i="3"/>
  <c r="J103" i="3"/>
  <c r="H103" i="3"/>
  <c r="G103" i="3"/>
  <c r="D103" i="3"/>
  <c r="C103" i="3"/>
  <c r="I102" i="3"/>
  <c r="F102" i="3"/>
  <c r="L102" i="3" s="1"/>
  <c r="F101" i="3"/>
  <c r="E100" i="3"/>
  <c r="F100" i="3" s="1"/>
  <c r="E99" i="3"/>
  <c r="F99" i="3" s="1"/>
  <c r="K98" i="3"/>
  <c r="J98" i="3"/>
  <c r="H98" i="3"/>
  <c r="G98" i="3"/>
  <c r="E98" i="3"/>
  <c r="D98" i="3"/>
  <c r="C98" i="3"/>
  <c r="F97" i="3"/>
  <c r="F96" i="3"/>
  <c r="E95" i="3"/>
  <c r="F95" i="3" s="1"/>
  <c r="E94" i="3"/>
  <c r="F94" i="3" s="1"/>
  <c r="K93" i="3"/>
  <c r="J93" i="3"/>
  <c r="H93" i="3"/>
  <c r="G93" i="3"/>
  <c r="D93" i="3"/>
  <c r="C93" i="3"/>
  <c r="C86" i="3" s="1"/>
  <c r="I92" i="3"/>
  <c r="F92" i="3"/>
  <c r="L92" i="3" s="1"/>
  <c r="F91" i="3"/>
  <c r="E91" i="3"/>
  <c r="F90" i="3"/>
  <c r="L90" i="3" s="1"/>
  <c r="K89" i="3"/>
  <c r="J89" i="3"/>
  <c r="H89" i="3"/>
  <c r="G89" i="3"/>
  <c r="E89" i="3"/>
  <c r="D89" i="3"/>
  <c r="C89" i="3"/>
  <c r="L88" i="3"/>
  <c r="I88" i="3"/>
  <c r="F88" i="3"/>
  <c r="K87" i="3"/>
  <c r="J87" i="3"/>
  <c r="J86" i="3" s="1"/>
  <c r="H87" i="3"/>
  <c r="G87" i="3"/>
  <c r="G86" i="3" s="1"/>
  <c r="F87" i="3"/>
  <c r="E87" i="3"/>
  <c r="D87" i="3"/>
  <c r="C87" i="3"/>
  <c r="H86" i="3"/>
  <c r="D86" i="3"/>
  <c r="F85" i="3"/>
  <c r="K84" i="3"/>
  <c r="J84" i="3"/>
  <c r="H84" i="3"/>
  <c r="G84" i="3"/>
  <c r="E84" i="3"/>
  <c r="D84" i="3"/>
  <c r="C84" i="3"/>
  <c r="I83" i="3"/>
  <c r="F83" i="3"/>
  <c r="L83" i="3" s="1"/>
  <c r="K82" i="3"/>
  <c r="L82" i="3" s="1"/>
  <c r="J82" i="3"/>
  <c r="H82" i="3"/>
  <c r="I82" i="3" s="1"/>
  <c r="G82" i="3"/>
  <c r="F82" i="3"/>
  <c r="E82" i="3"/>
  <c r="D82" i="3"/>
  <c r="C82" i="3"/>
  <c r="C75" i="3" s="1"/>
  <c r="L81" i="3"/>
  <c r="F81" i="3"/>
  <c r="I81" i="3" s="1"/>
  <c r="E81" i="3"/>
  <c r="E80" i="3"/>
  <c r="F80" i="3" s="1"/>
  <c r="L79" i="3"/>
  <c r="F79" i="3"/>
  <c r="I79" i="3" s="1"/>
  <c r="E79" i="3"/>
  <c r="E78" i="3"/>
  <c r="E76" i="3" s="1"/>
  <c r="L77" i="3"/>
  <c r="F77" i="3"/>
  <c r="I77" i="3" s="1"/>
  <c r="E77" i="3"/>
  <c r="K76" i="3"/>
  <c r="J76" i="3"/>
  <c r="H76" i="3"/>
  <c r="H75" i="3" s="1"/>
  <c r="G76" i="3"/>
  <c r="D76" i="3"/>
  <c r="C76" i="3"/>
  <c r="G75" i="3"/>
  <c r="D75" i="3"/>
  <c r="F74" i="3"/>
  <c r="E73" i="3"/>
  <c r="C73" i="3"/>
  <c r="F73" i="3" s="1"/>
  <c r="F72" i="3"/>
  <c r="E72" i="3"/>
  <c r="F71" i="3"/>
  <c r="L71" i="3" s="1"/>
  <c r="K70" i="3"/>
  <c r="J70" i="3"/>
  <c r="H70" i="3"/>
  <c r="G70" i="3"/>
  <c r="E70" i="3"/>
  <c r="D70" i="3"/>
  <c r="C70" i="3"/>
  <c r="L69" i="3"/>
  <c r="I69" i="3"/>
  <c r="F69" i="3"/>
  <c r="F68" i="3"/>
  <c r="L68" i="3" s="1"/>
  <c r="E68" i="3"/>
  <c r="F67" i="3"/>
  <c r="E66" i="3"/>
  <c r="F66" i="3" s="1"/>
  <c r="F65" i="3"/>
  <c r="L65" i="3" s="1"/>
  <c r="K64" i="3"/>
  <c r="J64" i="3"/>
  <c r="H64" i="3"/>
  <c r="G64" i="3"/>
  <c r="E64" i="3"/>
  <c r="D64" i="3"/>
  <c r="D60" i="3" s="1"/>
  <c r="D59" i="3" s="1"/>
  <c r="D52" i="3" s="1"/>
  <c r="C64" i="3"/>
  <c r="F63" i="3"/>
  <c r="E62" i="3"/>
  <c r="F62" i="3" s="1"/>
  <c r="K61" i="3"/>
  <c r="J61" i="3"/>
  <c r="H61" i="3"/>
  <c r="G61" i="3"/>
  <c r="D61" i="3"/>
  <c r="C61" i="3"/>
  <c r="K60" i="3"/>
  <c r="J60" i="3"/>
  <c r="H60" i="3"/>
  <c r="G60" i="3"/>
  <c r="G59" i="3" s="1"/>
  <c r="C60" i="3"/>
  <c r="C59" i="3" s="1"/>
  <c r="J59" i="3"/>
  <c r="L58" i="3"/>
  <c r="I58" i="3"/>
  <c r="E58" i="3"/>
  <c r="F58" i="3" s="1"/>
  <c r="F55" i="3" s="1"/>
  <c r="I57" i="3"/>
  <c r="F57" i="3"/>
  <c r="L57" i="3" s="1"/>
  <c r="E57" i="3"/>
  <c r="L56" i="3"/>
  <c r="I56" i="3"/>
  <c r="F56" i="3"/>
  <c r="K55" i="3"/>
  <c r="J55" i="3"/>
  <c r="J54" i="3" s="1"/>
  <c r="H55" i="3"/>
  <c r="G55" i="3"/>
  <c r="G54" i="3" s="1"/>
  <c r="G53" i="3" s="1"/>
  <c r="G52" i="3" s="1"/>
  <c r="D55" i="3"/>
  <c r="C55" i="3"/>
  <c r="K54" i="3"/>
  <c r="H54" i="3"/>
  <c r="H53" i="3" s="1"/>
  <c r="D54" i="3"/>
  <c r="D53" i="3" s="1"/>
  <c r="C54" i="3"/>
  <c r="K53" i="3"/>
  <c r="J53" i="3"/>
  <c r="J52" i="3" s="1"/>
  <c r="C53" i="3"/>
  <c r="C52" i="3" s="1"/>
  <c r="F51" i="3"/>
  <c r="L51" i="3" s="1"/>
  <c r="F50" i="3"/>
  <c r="L49" i="3"/>
  <c r="F49" i="3"/>
  <c r="I49" i="3" s="1"/>
  <c r="I48" i="3"/>
  <c r="F48" i="3"/>
  <c r="L48" i="3" s="1"/>
  <c r="K47" i="3"/>
  <c r="J47" i="3"/>
  <c r="H47" i="3"/>
  <c r="G47" i="3"/>
  <c r="E47" i="3"/>
  <c r="D47" i="3"/>
  <c r="C47" i="3"/>
  <c r="L46" i="3"/>
  <c r="F46" i="3"/>
  <c r="I46" i="3" s="1"/>
  <c r="K45" i="3"/>
  <c r="J45" i="3"/>
  <c r="H45" i="3"/>
  <c r="G45" i="3"/>
  <c r="E45" i="3"/>
  <c r="D45" i="3"/>
  <c r="C45" i="3"/>
  <c r="F44" i="3"/>
  <c r="K43" i="3"/>
  <c r="J43" i="3"/>
  <c r="H43" i="3"/>
  <c r="G43" i="3"/>
  <c r="E43" i="3"/>
  <c r="D43" i="3"/>
  <c r="C43" i="3"/>
  <c r="F42" i="3"/>
  <c r="L42" i="3" s="1"/>
  <c r="K41" i="3"/>
  <c r="J41" i="3"/>
  <c r="H41" i="3"/>
  <c r="G41" i="3"/>
  <c r="E41" i="3"/>
  <c r="D41" i="3"/>
  <c r="C41" i="3"/>
  <c r="L40" i="3"/>
  <c r="I40" i="3"/>
  <c r="F40" i="3"/>
  <c r="K39" i="3"/>
  <c r="J39" i="3"/>
  <c r="J26" i="3" s="1"/>
  <c r="H39" i="3"/>
  <c r="I39" i="3" s="1"/>
  <c r="G39" i="3"/>
  <c r="F39" i="3"/>
  <c r="L39" i="3" s="1"/>
  <c r="E39" i="3"/>
  <c r="D39" i="3"/>
  <c r="C39" i="3"/>
  <c r="L38" i="3"/>
  <c r="F38" i="3"/>
  <c r="I38" i="3" s="1"/>
  <c r="K37" i="3"/>
  <c r="K26" i="3" s="1"/>
  <c r="J37" i="3"/>
  <c r="I37" i="3"/>
  <c r="H37" i="3"/>
  <c r="G37" i="3"/>
  <c r="F37" i="3"/>
  <c r="E37" i="3"/>
  <c r="D37" i="3"/>
  <c r="C37" i="3"/>
  <c r="C26" i="3" s="1"/>
  <c r="I36" i="3"/>
  <c r="F36" i="3"/>
  <c r="L36" i="3" s="1"/>
  <c r="L35" i="3"/>
  <c r="K35" i="3"/>
  <c r="J35" i="3"/>
  <c r="H35" i="3"/>
  <c r="I35" i="3" s="1"/>
  <c r="G35" i="3"/>
  <c r="F35" i="3"/>
  <c r="E35" i="3"/>
  <c r="D35" i="3"/>
  <c r="C35" i="3"/>
  <c r="I34" i="3"/>
  <c r="F34" i="3"/>
  <c r="I33" i="3"/>
  <c r="F33" i="3"/>
  <c r="L33" i="3" s="1"/>
  <c r="K32" i="3"/>
  <c r="J32" i="3"/>
  <c r="H32" i="3"/>
  <c r="G32" i="3"/>
  <c r="E32" i="3"/>
  <c r="D32" i="3"/>
  <c r="D26" i="3" s="1"/>
  <c r="C32" i="3"/>
  <c r="I31" i="3"/>
  <c r="F31" i="3"/>
  <c r="L31" i="3" s="1"/>
  <c r="K30" i="3"/>
  <c r="J30" i="3"/>
  <c r="H30" i="3"/>
  <c r="G30" i="3"/>
  <c r="F30" i="3"/>
  <c r="I30" i="3" s="1"/>
  <c r="E30" i="3"/>
  <c r="D30" i="3"/>
  <c r="C30" i="3"/>
  <c r="I29" i="3"/>
  <c r="F29" i="3"/>
  <c r="L29" i="3" s="1"/>
  <c r="I28" i="3"/>
  <c r="F28" i="3"/>
  <c r="L28" i="3" s="1"/>
  <c r="K27" i="3"/>
  <c r="J27" i="3"/>
  <c r="H27" i="3"/>
  <c r="G27" i="3"/>
  <c r="E27" i="3"/>
  <c r="D27" i="3"/>
  <c r="C27" i="3"/>
  <c r="H26" i="3"/>
  <c r="G26" i="3"/>
  <c r="F25" i="3"/>
  <c r="L24" i="3"/>
  <c r="F24" i="3"/>
  <c r="I24" i="3" s="1"/>
  <c r="I23" i="3"/>
  <c r="F23" i="3"/>
  <c r="L23" i="3" s="1"/>
  <c r="K22" i="3"/>
  <c r="J22" i="3"/>
  <c r="J12" i="3" s="1"/>
  <c r="J11" i="3" s="1"/>
  <c r="J10" i="3" s="1"/>
  <c r="J9" i="3" s="1"/>
  <c r="H22" i="3"/>
  <c r="G22" i="3"/>
  <c r="E22" i="3"/>
  <c r="D22" i="3"/>
  <c r="C22" i="3"/>
  <c r="C12" i="3" s="1"/>
  <c r="L21" i="3"/>
  <c r="F21" i="3"/>
  <c r="I21" i="3" s="1"/>
  <c r="I20" i="3"/>
  <c r="F20" i="3"/>
  <c r="L20" i="3" s="1"/>
  <c r="I19" i="3"/>
  <c r="F19" i="3"/>
  <c r="L19" i="3" s="1"/>
  <c r="I18" i="3"/>
  <c r="F18" i="3"/>
  <c r="L18" i="3" s="1"/>
  <c r="L17" i="3"/>
  <c r="I17" i="3"/>
  <c r="F17" i="3"/>
  <c r="L16" i="3"/>
  <c r="I16" i="3"/>
  <c r="F16" i="3"/>
  <c r="F15" i="3"/>
  <c r="L15" i="3" s="1"/>
  <c r="F14" i="3"/>
  <c r="K13" i="3"/>
  <c r="J13" i="3"/>
  <c r="H13" i="3"/>
  <c r="G13" i="3"/>
  <c r="E13" i="3"/>
  <c r="E12" i="3" s="1"/>
  <c r="D13" i="3"/>
  <c r="D12" i="3" s="1"/>
  <c r="C13" i="3"/>
  <c r="G12" i="3"/>
  <c r="L55" i="3" l="1"/>
  <c r="F54" i="3"/>
  <c r="I55" i="3"/>
  <c r="I13" i="3"/>
  <c r="L80" i="3"/>
  <c r="I80" i="3"/>
  <c r="L37" i="3"/>
  <c r="H144" i="3"/>
  <c r="F22" i="3"/>
  <c r="L25" i="3"/>
  <c r="I25" i="3"/>
  <c r="L61" i="3"/>
  <c r="I74" i="3"/>
  <c r="L74" i="3"/>
  <c r="L94" i="3"/>
  <c r="I94" i="3"/>
  <c r="F93" i="3"/>
  <c r="I93" i="3" s="1"/>
  <c r="L104" i="3"/>
  <c r="F103" i="3"/>
  <c r="I103" i="3" s="1"/>
  <c r="I104" i="3"/>
  <c r="D122" i="3"/>
  <c r="D121" i="3" s="1"/>
  <c r="D120" i="3" s="1"/>
  <c r="L142" i="3"/>
  <c r="I142" i="3"/>
  <c r="I146" i="3"/>
  <c r="I96" i="3"/>
  <c r="L96" i="3"/>
  <c r="H154" i="3"/>
  <c r="I154" i="3" s="1"/>
  <c r="I155" i="3"/>
  <c r="K12" i="3"/>
  <c r="L22" i="3"/>
  <c r="F32" i="3"/>
  <c r="L32" i="3" s="1"/>
  <c r="L34" i="3"/>
  <c r="L89" i="3"/>
  <c r="E93" i="3"/>
  <c r="E103" i="3"/>
  <c r="L110" i="3"/>
  <c r="I110" i="3"/>
  <c r="F109" i="3"/>
  <c r="L115" i="3"/>
  <c r="I115" i="3"/>
  <c r="L140" i="3"/>
  <c r="K137" i="3"/>
  <c r="F146" i="3"/>
  <c r="F145" i="3" s="1"/>
  <c r="I147" i="3"/>
  <c r="L147" i="3"/>
  <c r="L149" i="3"/>
  <c r="F148" i="3"/>
  <c r="I149" i="3"/>
  <c r="L44" i="3"/>
  <c r="I44" i="3"/>
  <c r="F43" i="3"/>
  <c r="L43" i="3" s="1"/>
  <c r="L146" i="3"/>
  <c r="G11" i="3"/>
  <c r="G10" i="3" s="1"/>
  <c r="G9" i="3" s="1"/>
  <c r="G8" i="3" s="1"/>
  <c r="E61" i="3"/>
  <c r="E60" i="3" s="1"/>
  <c r="E59" i="3" s="1"/>
  <c r="L66" i="3"/>
  <c r="I66" i="3"/>
  <c r="L87" i="3"/>
  <c r="F98" i="3"/>
  <c r="I98" i="3" s="1"/>
  <c r="L99" i="3"/>
  <c r="I99" i="3"/>
  <c r="L116" i="3"/>
  <c r="I116" i="3"/>
  <c r="L118" i="3"/>
  <c r="F117" i="3"/>
  <c r="L117" i="3" s="1"/>
  <c r="I118" i="3"/>
  <c r="F137" i="3"/>
  <c r="F136" i="3" s="1"/>
  <c r="L154" i="3"/>
  <c r="L47" i="3"/>
  <c r="L95" i="3"/>
  <c r="I95" i="3"/>
  <c r="C11" i="3"/>
  <c r="C10" i="3" s="1"/>
  <c r="C9" i="3" s="1"/>
  <c r="E26" i="3"/>
  <c r="I43" i="3"/>
  <c r="K52" i="3"/>
  <c r="I67" i="3"/>
  <c r="L67" i="3"/>
  <c r="I72" i="3"/>
  <c r="L72" i="3"/>
  <c r="E75" i="3"/>
  <c r="L100" i="3"/>
  <c r="I100" i="3"/>
  <c r="D144" i="3"/>
  <c r="I148" i="3"/>
  <c r="L152" i="3"/>
  <c r="L70" i="3"/>
  <c r="L14" i="3"/>
  <c r="I14" i="3"/>
  <c r="F13" i="3"/>
  <c r="D11" i="3"/>
  <c r="D10" i="3" s="1"/>
  <c r="D9" i="3" s="1"/>
  <c r="F27" i="3"/>
  <c r="L27" i="3" s="1"/>
  <c r="L30" i="3"/>
  <c r="F47" i="3"/>
  <c r="I47" i="3" s="1"/>
  <c r="L50" i="3"/>
  <c r="I50" i="3"/>
  <c r="L73" i="3"/>
  <c r="I73" i="3"/>
  <c r="F84" i="3"/>
  <c r="I84" i="3" s="1"/>
  <c r="I85" i="3"/>
  <c r="L85" i="3"/>
  <c r="I87" i="3"/>
  <c r="E86" i="3"/>
  <c r="I91" i="3"/>
  <c r="L91" i="3"/>
  <c r="I101" i="3"/>
  <c r="L101" i="3"/>
  <c r="H137" i="3"/>
  <c r="I138" i="3"/>
  <c r="E144" i="3"/>
  <c r="E122" i="3" s="1"/>
  <c r="E121" i="3" s="1"/>
  <c r="E120" i="3" s="1"/>
  <c r="J144" i="3"/>
  <c r="J122" i="3" s="1"/>
  <c r="J121" i="3" s="1"/>
  <c r="J120" i="3" s="1"/>
  <c r="J8" i="3" s="1"/>
  <c r="I22" i="3"/>
  <c r="F61" i="3"/>
  <c r="L62" i="3"/>
  <c r="I62" i="3"/>
  <c r="L114" i="3"/>
  <c r="I114" i="3"/>
  <c r="E11" i="3"/>
  <c r="E10" i="3" s="1"/>
  <c r="H59" i="3"/>
  <c r="L93" i="3"/>
  <c r="L103" i="3"/>
  <c r="L112" i="3"/>
  <c r="I112" i="3"/>
  <c r="I117" i="3"/>
  <c r="C122" i="3"/>
  <c r="C121" i="3" s="1"/>
  <c r="C120" i="3" s="1"/>
  <c r="G122" i="3"/>
  <c r="G121" i="3" s="1"/>
  <c r="G120" i="3" s="1"/>
  <c r="K132" i="3"/>
  <c r="L132" i="3" s="1"/>
  <c r="L133" i="3"/>
  <c r="L148" i="3"/>
  <c r="E109" i="3"/>
  <c r="E108" i="3" s="1"/>
  <c r="H12" i="3"/>
  <c r="K59" i="3"/>
  <c r="F64" i="3"/>
  <c r="L64" i="3" s="1"/>
  <c r="I65" i="3"/>
  <c r="F78" i="3"/>
  <c r="K124" i="3"/>
  <c r="I145" i="3"/>
  <c r="K151" i="3"/>
  <c r="L151" i="3" s="1"/>
  <c r="I152" i="3"/>
  <c r="K86" i="3"/>
  <c r="I107" i="3"/>
  <c r="I141" i="3"/>
  <c r="F127" i="3"/>
  <c r="L127" i="3" s="1"/>
  <c r="I128" i="3"/>
  <c r="F130" i="3"/>
  <c r="L130" i="3" s="1"/>
  <c r="I131" i="3"/>
  <c r="K145" i="3"/>
  <c r="I15" i="3"/>
  <c r="F41" i="3"/>
  <c r="I41" i="3" s="1"/>
  <c r="I42" i="3"/>
  <c r="I51" i="3"/>
  <c r="I68" i="3"/>
  <c r="F70" i="3"/>
  <c r="I70" i="3" s="1"/>
  <c r="I71" i="3"/>
  <c r="F89" i="3"/>
  <c r="I89" i="3" s="1"/>
  <c r="I90" i="3"/>
  <c r="F45" i="3"/>
  <c r="L45" i="3" s="1"/>
  <c r="E55" i="3"/>
  <c r="E54" i="3" s="1"/>
  <c r="E53" i="3" s="1"/>
  <c r="E52" i="3" s="1"/>
  <c r="F125" i="3"/>
  <c r="F152" i="3"/>
  <c r="F151" i="3" s="1"/>
  <c r="I151" i="3" s="1"/>
  <c r="I45" i="3" l="1"/>
  <c r="L84" i="3"/>
  <c r="F144" i="3"/>
  <c r="L109" i="3"/>
  <c r="F108" i="3"/>
  <c r="L54" i="3"/>
  <c r="F53" i="3"/>
  <c r="I54" i="3"/>
  <c r="I137" i="3"/>
  <c r="H136" i="3"/>
  <c r="I144" i="3"/>
  <c r="L145" i="3"/>
  <c r="K144" i="3"/>
  <c r="C8" i="3"/>
  <c r="L12" i="3"/>
  <c r="K11" i="3"/>
  <c r="E9" i="3"/>
  <c r="E8" i="3" s="1"/>
  <c r="F76" i="3"/>
  <c r="L78" i="3"/>
  <c r="I78" i="3"/>
  <c r="I64" i="3"/>
  <c r="D8" i="3"/>
  <c r="I127" i="3"/>
  <c r="I130" i="3"/>
  <c r="H52" i="3"/>
  <c r="K123" i="3"/>
  <c r="K136" i="3"/>
  <c r="L136" i="3" s="1"/>
  <c r="L137" i="3"/>
  <c r="F60" i="3"/>
  <c r="I61" i="3"/>
  <c r="F12" i="3"/>
  <c r="L13" i="3"/>
  <c r="L98" i="3"/>
  <c r="I32" i="3"/>
  <c r="F86" i="3"/>
  <c r="I86" i="3" s="1"/>
  <c r="F26" i="3"/>
  <c r="I27" i="3"/>
  <c r="I12" i="3"/>
  <c r="H11" i="3"/>
  <c r="F124" i="3"/>
  <c r="I125" i="3"/>
  <c r="I109" i="3"/>
  <c r="L41" i="3"/>
  <c r="L125" i="3"/>
  <c r="F52" i="3" l="1"/>
  <c r="L52" i="3" s="1"/>
  <c r="I53" i="3"/>
  <c r="L53" i="3"/>
  <c r="L86" i="3"/>
  <c r="F123" i="3"/>
  <c r="I124" i="3"/>
  <c r="K122" i="3"/>
  <c r="L123" i="3"/>
  <c r="L144" i="3"/>
  <c r="L108" i="3"/>
  <c r="I108" i="3"/>
  <c r="H10" i="3"/>
  <c r="L124" i="3"/>
  <c r="K10" i="3"/>
  <c r="F11" i="3"/>
  <c r="F10" i="3" s="1"/>
  <c r="F9" i="3" s="1"/>
  <c r="F75" i="3"/>
  <c r="L76" i="3"/>
  <c r="I76" i="3"/>
  <c r="I136" i="3"/>
  <c r="H122" i="3"/>
  <c r="I26" i="3"/>
  <c r="L26" i="3"/>
  <c r="F59" i="3"/>
  <c r="L60" i="3"/>
  <c r="I60" i="3"/>
  <c r="L122" i="3" l="1"/>
  <c r="K121" i="3"/>
  <c r="H121" i="3"/>
  <c r="I11" i="3"/>
  <c r="F122" i="3"/>
  <c r="F121" i="3" s="1"/>
  <c r="F120" i="3" s="1"/>
  <c r="F8" i="3" s="1"/>
  <c r="I123" i="3"/>
  <c r="I10" i="3"/>
  <c r="H9" i="3"/>
  <c r="K9" i="3"/>
  <c r="L10" i="3"/>
  <c r="L11" i="3"/>
  <c r="L75" i="3"/>
  <c r="I75" i="3"/>
  <c r="I59" i="3"/>
  <c r="L59" i="3"/>
  <c r="I52" i="3"/>
  <c r="H120" i="3" l="1"/>
  <c r="I120" i="3" s="1"/>
  <c r="I121" i="3"/>
  <c r="I122" i="3"/>
  <c r="K8" i="3"/>
  <c r="L8" i="3" s="1"/>
  <c r="L9" i="3"/>
  <c r="I9" i="3"/>
  <c r="H8" i="3"/>
  <c r="I8" i="3" s="1"/>
  <c r="L121" i="3"/>
  <c r="K120" i="3"/>
  <c r="L120" i="3" s="1"/>
</calcChain>
</file>

<file path=xl/sharedStrings.xml><?xml version="1.0" encoding="utf-8"?>
<sst xmlns="http://schemas.openxmlformats.org/spreadsheetml/2006/main" count="314" uniqueCount="313">
  <si>
    <t>EJECUCION DE GASTOS</t>
  </si>
  <si>
    <t>UNIDAD_EJECUTORA 01</t>
  </si>
  <si>
    <t>GASTOS DE FUNCIONAMIENTO</t>
  </si>
  <si>
    <t>Factores constitutivos de salario</t>
  </si>
  <si>
    <t>GASTOS</t>
  </si>
  <si>
    <t>Gastos de personal</t>
  </si>
  <si>
    <t>Planta de personal permanente</t>
  </si>
  <si>
    <t>Factores salariales comunes</t>
  </si>
  <si>
    <t>Sueldo básico</t>
  </si>
  <si>
    <t>Gastos de representación</t>
  </si>
  <si>
    <t>Horas Extras, Dominicales, Festivos, Recargo Nocturno y Trabajo Suplementario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</si>
  <si>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</si>
  <si>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</si>
  <si>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</si>
  <si>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</si>
  <si>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</si>
  <si>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Factores salariales especiales</t>
  </si>
  <si>
    <t>Prima de antigüedad</t>
  </si>
  <si>
    <t>Prima Técnica</t>
  </si>
  <si>
    <t>Prima Semestral</t>
  </si>
  <si>
    <t>Contribuciones inherentes a la nómina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</si>
  <si>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</si>
  <si>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</si>
  <si>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</si>
  <si>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</si>
  <si>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</si>
  <si>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</si>
  <si>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</si>
  <si>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</si>
  <si>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</si>
  <si>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</si>
  <si>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</si>
  <si>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privados</t>
  </si>
  <si>
    <t>Aportes al ICBF</t>
  </si>
  <si>
    <t>Aportes al ICBF de funcionarios</t>
  </si>
  <si>
    <t>Aportes al SENA</t>
  </si>
  <si>
    <t>Aportes al SENA de funcionarios</t>
  </si>
  <si>
    <t>Aportes a la ESAP</t>
  </si>
  <si>
    <t>Aportes a la ESAP de funcionarios</t>
  </si>
  <si>
    <t>Aportes a escuelas industriales e institutos técnicos</t>
  </si>
  <si>
    <t>Aportes a escuelas industriales e institutos técnicos de funcionarios</t>
  </si>
  <si>
    <t>Remuneraciones no constitutivas de factor salarial</t>
  </si>
  <si>
    <t>Indemnización por vacaciones</t>
  </si>
  <si>
    <t>Bonificación por recreación</t>
  </si>
  <si>
    <t>Reconocimiento por permanencia en el servicio público - Bogotá D.C.</t>
  </si>
  <si>
    <t>Reconocimiento por Coordinación</t>
  </si>
  <si>
    <t>Adquisición de bienes y servicios</t>
  </si>
  <si>
    <t>Adquisición de activos no financieros</t>
  </si>
  <si>
    <t>Activos fijos</t>
  </si>
  <si>
    <t>Maquinaria y equipo</t>
  </si>
  <si>
    <t>Maquinaria para uso general</t>
  </si>
  <si>
    <t>Maquinaria de oficina, contabilidad e informática</t>
  </si>
  <si>
    <t>Maquinaria y aparatos eléctricos</t>
  </si>
  <si>
    <t>Adquisiciones diferentes de activos no financieros</t>
  </si>
  <si>
    <t>Materiales y suministros</t>
  </si>
  <si>
    <t>Productos alimenticios, bebidas y tabaco; textiles, prendas de vestir y produ</t>
  </si>
  <si>
    <t>Artículos textiles (excepto prendas de vestir)</t>
  </si>
  <si>
    <t>Dotación (prendas de vestir y calzado)</t>
  </si>
  <si>
    <t>Otros bienes transportables (excepto productos metálicos, maquinaria y equipo</t>
  </si>
  <si>
    <t>Pasta o pulpa, papel y productos de papel; impresos y artúculos relacionados</t>
  </si>
  <si>
    <t>Productos de hornos de coque, de refinación de petróleo y combustible</t>
  </si>
  <si>
    <t>Productos de caucho y plástico</t>
  </si>
  <si>
    <t>Muebles; otros bienes transportables n.c.p.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</si>
  <si>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</si>
  <si>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</si>
  <si>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de transporte de pasajeros</t>
  </si>
  <si>
    <t>Servicios de alquiler de vehículos de transporte con operario</t>
  </si>
  <si>
    <t>Servicios postales y de mensajería</t>
  </si>
  <si>
    <t>Servicios de mensajería</t>
  </si>
  <si>
    <t>Servicios financieros y servicios conexos, servicios inmobiliarios y servicios de leasing</t>
  </si>
  <si>
    <t>Servicios financieros y servicios conexos</t>
  </si>
  <si>
    <t>Servicios de seguros de vehículos automotores</t>
  </si>
  <si>
    <t>Servicios de seguros generales de responsabilidad civil</t>
  </si>
  <si>
    <t>Servicios de seguro obligatorio de accidentes de tránsito (SOAT)</t>
  </si>
  <si>
    <t>Servicios de administración de fondos de pensiones y cesantías</t>
  </si>
  <si>
    <t>Otros servicios de seguros distintos de los seguros de vida n.c.p.</t>
  </si>
  <si>
    <t>Servicios inmobiliarios</t>
  </si>
  <si>
    <t>Servicios de alquiler o arrendamiento con o sin opción de compra relativos abienes inmuebles no residenciales propios o arrendados</t>
  </si>
  <si>
    <t>Servicios de arrendamiento o alquiler sin operario</t>
  </si>
  <si>
    <t>Derechos de uso de productos de propiedad intelectual y otros productos similares</t>
  </si>
  <si>
    <t>Servicios prestados a las empresas y servicios de producción</t>
  </si>
  <si>
    <t>Servicios jurídicos y contables</t>
  </si>
  <si>
    <t>Servicios de documentación y certificación jurídica</t>
  </si>
  <si>
    <t>Otros servicios profesionales, científicos y técnicos</t>
  </si>
  <si>
    <t>Servicios de consultoría en administración y servicios de gestión; serviciosde tecnología de la información</t>
  </si>
  <si>
    <t>Servicios de suministro de infraestructura de hosting y de tecnología de la información (TI)</t>
  </si>
  <si>
    <t>Otros servicios profesionales y técnicos n.c.p.</t>
  </si>
  <si>
    <t>Servicios de telecomunicaciones, transmisión y suministro de información</t>
  </si>
  <si>
    <t>Servicios de telefonía fija</t>
  </si>
  <si>
    <t>Servicios de telecomunicaciones móviles</t>
  </si>
  <si>
    <t>Servicios de telecomunicaciones a través de internet</t>
  </si>
  <si>
    <t>Servicios de transmisión de programas de radio y televisión</t>
  </si>
  <si>
    <t>Servicios de soporte</t>
  </si>
  <si>
    <t>Servicios de protección (guardas de seguridad)</t>
  </si>
  <si>
    <t>Servicios de limpieza general</t>
  </si>
  <si>
    <t>Servicios de copia y reproducción</t>
  </si>
  <si>
    <t>Servicios de organización y asistencia de convenciones y ferias</t>
  </si>
  <si>
    <t>Servicios de mantenimiento, reparación e instalación (excepto servicios de construcción)</t>
  </si>
  <si>
    <t>Servicios de mantenimiento y reparación de computadores y equipo periférico</t>
  </si>
  <si>
    <t>Servicios de mantenimiento y reparación de otra maquinaria y otro equipo</t>
  </si>
  <si>
    <t>Servicios de reparación de otros bienes</t>
  </si>
  <si>
    <t>Servicios de reparación general y mantenimiento</t>
  </si>
  <si>
    <t>Servicios administrativos del Gobierno</t>
  </si>
  <si>
    <t>Otros servicios públicos generales del Gobierno n.c.p.</t>
  </si>
  <si>
    <t>Energía</t>
  </si>
  <si>
    <t>Acueducto y alcantarillado</t>
  </si>
  <si>
    <t>Aseo</t>
  </si>
  <si>
    <t>Viáticos y gastos de viaje</t>
  </si>
  <si>
    <t>Capacitación</t>
  </si>
  <si>
    <t>Bienestar e incentivos</t>
  </si>
  <si>
    <t>Salud Ocupacional</t>
  </si>
  <si>
    <t>Gastos diversos</t>
  </si>
  <si>
    <t>Impuestos</t>
  </si>
  <si>
    <t>Impuesto de vehículos</t>
  </si>
  <si>
    <t>INVERSIÓN</t>
  </si>
  <si>
    <t>DIRECTA</t>
  </si>
  <si>
    <t>Bogotá Mejor Para Todos</t>
  </si>
  <si>
    <t>Pilar Igualdad de calidad de vida</t>
  </si>
  <si>
    <t>Mejores oportunidades para el desarrollo a través de la cultura, la recreación y el deporte</t>
  </si>
  <si>
    <t>Fortalecimiento de los procesos y de agentes de formación del sector</t>
  </si>
  <si>
    <t>Fomento y gestión para el desarrollo cultural</t>
  </si>
  <si>
    <t>Lectura, escritura y redes de conocimiento</t>
  </si>
  <si>
    <t>Pilar Democracia urbana</t>
  </si>
  <si>
    <t>Espacio público, derecho de todos</t>
  </si>
  <si>
    <t>Patrimonio e Infraestructura cultural fortalecida</t>
  </si>
  <si>
    <t>Pilar Construcción de comunidad y cultura ciudadana</t>
  </si>
  <si>
    <t>Cambio cultural y construcción del tejido social para la vida</t>
  </si>
  <si>
    <t>Saberes sociales para la cultura ciudadana y la transformación cultural</t>
  </si>
  <si>
    <t>Poblaciones diversas e interculturales</t>
  </si>
  <si>
    <t>Comunidades culturales para la paz</t>
  </si>
  <si>
    <t>Eje transversal Gobierno legítimo, fortalecimiento local y eficiencia</t>
  </si>
  <si>
    <t>Transparencia, gestión pública y servicio a la ciudadanía</t>
  </si>
  <si>
    <t>Transparencia y gestión pública para todos</t>
  </si>
  <si>
    <t>Modernización institucional</t>
  </si>
  <si>
    <t>Gobierno y ciudadanía digital</t>
  </si>
  <si>
    <t>Información y ciudadanía digital para todos</t>
  </si>
  <si>
    <t>Gobernanza e influencia local, regional e internacional</t>
  </si>
  <si>
    <t>Participación para la democracia cultural, recreativa y deportiva</t>
  </si>
  <si>
    <t>CÓDIGO</t>
  </si>
  <si>
    <t>NOMBRE</t>
  </si>
  <si>
    <t>INICIAL</t>
  </si>
  <si>
    <t>MODIFICACIONES</t>
  </si>
  <si>
    <t>APROPIACION DISPONIBLE</t>
  </si>
  <si>
    <t>COMPROMISOS MES</t>
  </si>
  <si>
    <t>COMPROMISOS ACUMULADOS</t>
  </si>
  <si>
    <t>GIRO MES</t>
  </si>
  <si>
    <t xml:space="preserve"> GIRO ACUMULADO</t>
  </si>
  <si>
    <t>3</t>
  </si>
  <si>
    <t>MES</t>
  </si>
  <si>
    <t>ACUMULADO</t>
  </si>
  <si>
    <t>3-1</t>
  </si>
  <si>
    <t>3-1-1</t>
  </si>
  <si>
    <t>3-1-1-01</t>
  </si>
  <si>
    <t>3-1-1-01-01</t>
  </si>
  <si>
    <t>3-1-1-01-01-01</t>
  </si>
  <si>
    <t>3-1-1-01-01-01-0001</t>
  </si>
  <si>
    <t>3-1-1-01-01-01-0004</t>
  </si>
  <si>
    <t>3-1-1-01-01-01-0005</t>
  </si>
  <si>
    <t>3-1-1-01-01-01-0006</t>
  </si>
  <si>
    <t>3-1-1-01-01-01-0007</t>
  </si>
  <si>
    <t>3-1-1-01-01-01-0008</t>
  </si>
  <si>
    <t>3-1-1-01-01-01-0010</t>
  </si>
  <si>
    <t>3-1-1-01-01-01-0011</t>
  </si>
  <si>
    <t>3-1-1-01-01-02</t>
  </si>
  <si>
    <t>3-1-1-01-01-02-0001</t>
  </si>
  <si>
    <t>3-1-1-01-01-02-0002</t>
  </si>
  <si>
    <t>3-1-1-01-01-02-0003</t>
  </si>
  <si>
    <t>3-1-1-01-02</t>
  </si>
  <si>
    <t>3-1-1-01-02-01</t>
  </si>
  <si>
    <t>3-1-1-01-02-01-0001</t>
  </si>
  <si>
    <t>3-1-1-01-02-01-0002</t>
  </si>
  <si>
    <t>3-1-1-01-02-02</t>
  </si>
  <si>
    <t>3-1-1-01-02-02-0002</t>
  </si>
  <si>
    <t>3-1-1-01-02-03</t>
  </si>
  <si>
    <t>3-1-1-01-02-03-0001</t>
  </si>
  <si>
    <t>3-1-1-01-02-03-0002</t>
  </si>
  <si>
    <t>3-1-1-01-02-04</t>
  </si>
  <si>
    <t>3-1-1-01-02-04-0001</t>
  </si>
  <si>
    <t>3-1-1-01-02-05</t>
  </si>
  <si>
    <t>3-1-1-01-02-05-0002</t>
  </si>
  <si>
    <t>3-1-1-01-02-06</t>
  </si>
  <si>
    <t>3-1-1-01-02-06-0001</t>
  </si>
  <si>
    <t>3-1-1-01-02-07</t>
  </si>
  <si>
    <t>3-1-1-01-02-07-0001</t>
  </si>
  <si>
    <t>3-1-1-01-02-08</t>
  </si>
  <si>
    <t>3-1-1-01-02-08-0001</t>
  </si>
  <si>
    <t>3-1-1-01-02-09</t>
  </si>
  <si>
    <t>3-1-1-01-02-09-0001</t>
  </si>
  <si>
    <t>3-1-1-01-03</t>
  </si>
  <si>
    <t>3-1-1-01-03-01</t>
  </si>
  <si>
    <t>3-1-1-01-03-02</t>
  </si>
  <si>
    <t>3-1-1-01-03-05</t>
  </si>
  <si>
    <t>3-1-1-01-03-07</t>
  </si>
  <si>
    <t>3-1-2</t>
  </si>
  <si>
    <t>3-1-2-01</t>
  </si>
  <si>
    <t>3-1-2-01-01</t>
  </si>
  <si>
    <t>3-1-2-01-01-01</t>
  </si>
  <si>
    <t>3-1-2-01-01-01-0003</t>
  </si>
  <si>
    <t>3-1-2-01-01-01-0005</t>
  </si>
  <si>
    <t>3-1-2-01-01-01-0006</t>
  </si>
  <si>
    <t>3-1-2-02</t>
  </si>
  <si>
    <t>3-1-2-02-01</t>
  </si>
  <si>
    <t>3-1-2-02-01-01</t>
  </si>
  <si>
    <t>3-1-2-02-01-01-0005</t>
  </si>
  <si>
    <t>3-1-2-02-01-01-0006</t>
  </si>
  <si>
    <t>3-1-2-02-01-02</t>
  </si>
  <si>
    <t>3-1-2-02-01-02-0002</t>
  </si>
  <si>
    <t>3-1-2-02-01-02-0003</t>
  </si>
  <si>
    <t>3-1-2-02-01-02-0006</t>
  </si>
  <si>
    <t>3-1-2-02-01-02-0008</t>
  </si>
  <si>
    <t>3-1-2-02-02</t>
  </si>
  <si>
    <t>3-1-2-02-02-01</t>
  </si>
  <si>
    <t>3-1-2-02-02-01-0002</t>
  </si>
  <si>
    <t>3-1-2-02-02-01-0004</t>
  </si>
  <si>
    <t>3-1-2-02-02-01-0006</t>
  </si>
  <si>
    <t>3-1-2-02-02-01-0006-001</t>
  </si>
  <si>
    <t>3-1-2-02-02-02</t>
  </si>
  <si>
    <t>3-1-2-02-02-02-0001</t>
  </si>
  <si>
    <t>3-1-2-02-02-02-0001-007</t>
  </si>
  <si>
    <t>3-1-2-02-02-02-0001-009</t>
  </si>
  <si>
    <t>3-1-2-02-02-02-0001-010</t>
  </si>
  <si>
    <t>3-1-2-02-02-02-0001-011</t>
  </si>
  <si>
    <t>3-1-2-02-02-02-0001-012</t>
  </si>
  <si>
    <t>3-1-2-02-02-02-0002</t>
  </si>
  <si>
    <t>3-1-2-02-02-02-0002-001</t>
  </si>
  <si>
    <t>3-1-2-02-02-02-0003</t>
  </si>
  <si>
    <t>3-1-2-02-02-02-0003-005</t>
  </si>
  <si>
    <t>3-1-2-02-02-03</t>
  </si>
  <si>
    <t>3-1-2-02-02-03-0002</t>
  </si>
  <si>
    <t>3-1-2-02-02-03-0002-001</t>
  </si>
  <si>
    <t>3-1-2-02-02-03-0003</t>
  </si>
  <si>
    <t>3-1-2-02-02-03-0003-001</t>
  </si>
  <si>
    <t>3-1-2-02-02-03-0003-004</t>
  </si>
  <si>
    <t>3-1-2-02-02-03-0003-013</t>
  </si>
  <si>
    <t>3-1-2-02-02-03-0004</t>
  </si>
  <si>
    <t>3-1-2-02-02-03-0004-001</t>
  </si>
  <si>
    <t>3-1-2-02-02-03-0004-002</t>
  </si>
  <si>
    <t>3-1-2-02-02-03-0004-004</t>
  </si>
  <si>
    <t>3-1-2-02-02-03-0004-007</t>
  </si>
  <si>
    <t>3-1-2-02-02-03-0005</t>
  </si>
  <si>
    <t>3-1-2-02-02-03-0005-001</t>
  </si>
  <si>
    <t>3-1-2-02-02-03-0005-002</t>
  </si>
  <si>
    <t>3-1-2-02-02-03-0005-003</t>
  </si>
  <si>
    <t>3-1-2-02-02-03-0005-006</t>
  </si>
  <si>
    <t>3-1-2-02-02-03-0006</t>
  </si>
  <si>
    <t>3-1-2-02-02-03-0006-003</t>
  </si>
  <si>
    <t>3-1-2-02-02-03-0006-005</t>
  </si>
  <si>
    <t>3-1-2-02-02-03-0006-012</t>
  </si>
  <si>
    <t>3-1-2-02-02-03-0006-014</t>
  </si>
  <si>
    <t>3-1-2-02-02-04</t>
  </si>
  <si>
    <t>3-1-2-02-02-04-0001</t>
  </si>
  <si>
    <t>3-1-2-02-02-04-0001-001</t>
  </si>
  <si>
    <t>3-1-2-02-02-04-0001-002</t>
  </si>
  <si>
    <t>3-1-2-02-02-04-0001-003</t>
  </si>
  <si>
    <t>3-1-2-02-02-05</t>
  </si>
  <si>
    <t>3-1-2-02-02-06</t>
  </si>
  <si>
    <t>3-1-2-02-02-07</t>
  </si>
  <si>
    <t>3-1-2-02-02-08</t>
  </si>
  <si>
    <t>3-1-3</t>
  </si>
  <si>
    <t>3-1-3-01</t>
  </si>
  <si>
    <t>3-1-3-01-03</t>
  </si>
  <si>
    <t>3-3</t>
  </si>
  <si>
    <t>3-3-1</t>
  </si>
  <si>
    <t>3-3-1-15</t>
  </si>
  <si>
    <t>3-3-1-15-01</t>
  </si>
  <si>
    <t>3-3-1-15-01-11</t>
  </si>
  <si>
    <t>3-3-1-15-01-11-0997</t>
  </si>
  <si>
    <t>3-3-1-15-01-11-1008</t>
  </si>
  <si>
    <t>3-3-1-15-01-11-1011</t>
  </si>
  <si>
    <t>3-3-1-15-02</t>
  </si>
  <si>
    <t>3-3-1-15-02-17</t>
  </si>
  <si>
    <t>3-3-1-15-02-17-0992</t>
  </si>
  <si>
    <t>3-3-1-15-03</t>
  </si>
  <si>
    <t>3-3-1-15-03-25</t>
  </si>
  <si>
    <t>3-3-1-15-03-25-0987</t>
  </si>
  <si>
    <t>3-3-1-15-03-25-1016</t>
  </si>
  <si>
    <t>3-3-1-15-03-25-1137</t>
  </si>
  <si>
    <t>3-3-1-15-07</t>
  </si>
  <si>
    <t>3-3-1-15-07-42</t>
  </si>
  <si>
    <t>3-3-1-15-07-42-1009</t>
  </si>
  <si>
    <t>3-3-1-15-07-43</t>
  </si>
  <si>
    <t>3-3-1-15-07-43-1012</t>
  </si>
  <si>
    <t>3-3-1-15-07-44</t>
  </si>
  <si>
    <t>3-3-1-15-07-44-1007</t>
  </si>
  <si>
    <t>3-3-1-15-07-45</t>
  </si>
  <si>
    <t>3-3-1-15-07-45-1018</t>
  </si>
  <si>
    <t>3-3-1-15-01-11-1008-126</t>
  </si>
  <si>
    <t>Política de emprendimiento e industrias culturales y creativas</t>
  </si>
  <si>
    <t>3-3-1-15-01-11-1008-127</t>
  </si>
  <si>
    <t>Programa de Estímulos</t>
  </si>
  <si>
    <t>3-3-1-15-01-11-1011-125</t>
  </si>
  <si>
    <t>Plan Distrital de lectura y escritura</t>
  </si>
  <si>
    <t>3-3-1-15-03-25-0987-156</t>
  </si>
  <si>
    <t>Cultura ciudadana para la convivencia</t>
  </si>
  <si>
    <t>3-3-1-15-03-25-1016-157</t>
  </si>
  <si>
    <t>Intervención integral en territorios y poblaciones priorizadas a través de cultura, recreación y deporte</t>
  </si>
  <si>
    <t>3-3-1-15-03-25-1137-157</t>
  </si>
  <si>
    <t>Fortalecimiento a la Gestión pública efectiva y eficiente</t>
  </si>
  <si>
    <t>3-3-1-15-07-42-1009-185</t>
  </si>
  <si>
    <t>Fortalecimiento a la gestión</t>
  </si>
  <si>
    <t>3-3-1-15-07-43-1012-189</t>
  </si>
  <si>
    <t>M odernización administrativa</t>
  </si>
  <si>
    <t>3-3-1-15-07-44-1007-192</t>
  </si>
  <si>
    <t>Fortalecimiento institucional a través del uso de TIC</t>
  </si>
  <si>
    <t>3-3-1-15-07-45-1018-196</t>
  </si>
  <si>
    <t>Fortalecimiento local, gobernabilidad, gobernanza y participación ciudadana</t>
  </si>
  <si>
    <t>3-3-1-15-01-11-0997-124</t>
  </si>
  <si>
    <t>Formación para la transformación del ser</t>
  </si>
  <si>
    <t>3-3-1-15-02-17-0992-139</t>
  </si>
  <si>
    <t>Gestión de infraestructura cultural y deportiva nueva, rehabilitada y recuperada</t>
  </si>
  <si>
    <t>COMPANIA 119 - SECRETARÍA DE CULTURA, RECREACIÓN Y DEPORTE.</t>
  </si>
  <si>
    <t>SISTEMA DE PRESUPUESTO DISTRITAL - PREDIS</t>
  </si>
  <si>
    <t>VIGENCIA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</si>
</sst>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&quot;$&quot;* #,##0_-;\-&quot;$&quot;* #,##0_-;_-&quot;$&quot;* &quot;-&quot;_-;_-@_-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164" fontId="0" fillId="0" borderId="0" xfId="1" applyFont="1" applyAlignment="1">
      <alignment horizontal="right"/>
    </xf>
    <xf numFmtId="0" fontId="0" fillId="3" borderId="0" xfId="0" applyFill="1"/>
    <xf numFmtId="3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5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justify"/>
    </xf>
    <xf numFmtId="3" fontId="3" fillId="0" borderId="0" xfId="0" applyNumberFormat="1" applyFont="1"/>
    <xf numFmtId="3" fontId="3" fillId="3" borderId="0" xfId="0" applyNumberFormat="1" applyFont="1" applyFill="1"/>
    <xf numFmtId="3" fontId="3" fillId="0" borderId="0" xfId="0" applyNumberFormat="1" applyFont="1" applyAlignment="1">
      <alignment horizontal="right"/>
    </xf>
    <xf numFmtId="41" fontId="3" fillId="0" borderId="0" xfId="2" applyFont="1" applyAlignment="1">
      <alignment horizontal="right"/>
    </xf>
    <xf numFmtId="41" fontId="0" fillId="0" borderId="0" xfId="2" applyFont="1" applyAlignment="1">
      <alignment horizontal="right"/>
    </xf>
    <xf numFmtId="0" fontId="3" fillId="4" borderId="1" xfId="0" applyFont="1" applyFill="1" applyBorder="1" applyAlignment="1">
      <alignment vertical="top"/>
    </xf>
    <xf numFmtId="0" fontId="7" fillId="4" borderId="1" xfId="0" quotePrefix="1" applyFont="1" applyFill="1" applyBorder="1" applyAlignment="1">
      <alignment vertical="top"/>
    </xf>
    <xf numFmtId="0" fontId="1" fillId="5" borderId="1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right" vertical="center" wrapText="1"/>
    </xf>
    <xf numFmtId="165" fontId="1" fillId="5" borderId="1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right" vertical="center"/>
    </xf>
    <xf numFmtId="41" fontId="2" fillId="5" borderId="3" xfId="2" applyFont="1" applyFill="1" applyBorder="1" applyAlignment="1">
      <alignment horizontal="right" vertical="center"/>
    </xf>
    <xf numFmtId="3" fontId="2" fillId="5" borderId="3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3" fontId="2" fillId="5" borderId="2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4" fontId="1" fillId="5" borderId="2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top"/>
    </xf>
    <xf numFmtId="3" fontId="7" fillId="5" borderId="1" xfId="0" applyNumberFormat="1" applyFont="1" applyFill="1" applyBorder="1" applyAlignment="1">
      <alignment vertical="top"/>
    </xf>
    <xf numFmtId="2" fontId="7" fillId="5" borderId="1" xfId="0" applyNumberFormat="1" applyFont="1" applyFill="1" applyBorder="1" applyAlignment="1">
      <alignment horizontal="right" vertical="top"/>
    </xf>
    <xf numFmtId="0" fontId="3" fillId="5" borderId="1" xfId="0" applyFont="1" applyFill="1" applyBorder="1" applyAlignment="1">
      <alignment horizontal="justify" vertical="top"/>
    </xf>
    <xf numFmtId="3" fontId="3" fillId="5" borderId="1" xfId="0" applyNumberFormat="1" applyFont="1" applyFill="1" applyBorder="1" applyAlignment="1">
      <alignment vertical="top"/>
    </xf>
    <xf numFmtId="2" fontId="3" fillId="5" borderId="1" xfId="0" applyNumberFormat="1" applyFont="1" applyFill="1" applyBorder="1" applyAlignment="1">
      <alignment horizontal="right" vertical="top"/>
    </xf>
    <xf numFmtId="0" fontId="8" fillId="5" borderId="1" xfId="0" applyFont="1" applyFill="1" applyBorder="1" applyAlignment="1">
      <alignment horizontal="justify" vertical="top"/>
    </xf>
    <xf numFmtId="3" fontId="8" fillId="5" borderId="1" xfId="0" applyNumberFormat="1" applyFont="1" applyFill="1" applyBorder="1" applyAlignment="1">
      <alignment vertical="top"/>
    </xf>
    <xf numFmtId="2" fontId="8" fillId="5" borderId="1" xfId="0" applyNumberFormat="1" applyFont="1" applyFill="1" applyBorder="1" applyAlignment="1">
      <alignment horizontal="right" vertical="top"/>
    </xf>
    <xf numFmtId="3" fontId="3" fillId="5" borderId="1" xfId="0" applyNumberFormat="1" applyFont="1" applyFill="1" applyBorder="1" applyAlignment="1">
      <alignment horizontal="right" vertical="top"/>
    </xf>
    <xf numFmtId="41" fontId="3" fillId="5" borderId="1" xfId="2" applyFont="1" applyFill="1" applyBorder="1" applyAlignment="1">
      <alignment horizontal="right" vertical="top"/>
    </xf>
  </cellXfs>
  <cellStyles count="3">
    <cellStyle name="Millares [0]" xfId="2" builtinId="6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6"/>
  <sheetViews>
    <sheetView tabSelected="1" zoomScale="110" zoomScaleNormal="110" workbookViewId="0">
      <selection activeCell="C17" sqref="C17"/>
    </sheetView>
  </sheetViews>
  <sheetFormatPr baseColWidth="10" defaultRowHeight="15" x14ac:dyDescent="0.25"/>
  <cols>
    <col min="1" max="1" width="19.42578125" customWidth="1"/>
    <col min="2" max="2" width="24.7109375" style="10" customWidth="1"/>
    <col min="3" max="3" width="13.7109375" customWidth="1"/>
    <col min="4" max="4" width="13.85546875" style="2" customWidth="1"/>
    <col min="5" max="5" width="14" style="18" customWidth="1"/>
    <col min="6" max="6" width="14.140625" style="7" customWidth="1"/>
    <col min="7" max="7" width="15" style="5" customWidth="1"/>
    <col min="8" max="8" width="13.5703125" style="9" customWidth="1"/>
    <col min="9" max="9" width="7" customWidth="1"/>
    <col min="10" max="10" width="12.140625" customWidth="1"/>
    <col min="11" max="11" width="13.5703125" customWidth="1"/>
    <col min="12" max="12" width="6.42578125" customWidth="1"/>
  </cols>
  <sheetData>
    <row r="1" spans="1:12" x14ac:dyDescent="0.25">
      <c r="A1" s="12" t="s">
        <v>311</v>
      </c>
      <c r="B1" s="13"/>
      <c r="C1" s="14"/>
      <c r="D1" s="16"/>
      <c r="E1" s="17"/>
      <c r="F1" s="15"/>
      <c r="G1" s="4"/>
      <c r="H1" s="8"/>
      <c r="I1" s="2"/>
      <c r="J1" s="1"/>
      <c r="K1" s="1"/>
      <c r="L1" s="2"/>
    </row>
    <row r="2" spans="1:12" x14ac:dyDescent="0.25">
      <c r="A2" s="12" t="s">
        <v>0</v>
      </c>
      <c r="B2" s="13"/>
      <c r="C2" s="14"/>
      <c r="D2" s="16"/>
      <c r="E2" s="17"/>
      <c r="F2" s="15"/>
      <c r="G2" s="4"/>
      <c r="H2" s="8"/>
      <c r="I2" s="6"/>
      <c r="J2" s="1"/>
      <c r="K2" s="1"/>
      <c r="L2" s="2"/>
    </row>
    <row r="3" spans="1:12" x14ac:dyDescent="0.25">
      <c r="A3" s="29" t="s">
        <v>310</v>
      </c>
      <c r="B3" s="13"/>
      <c r="C3" s="14"/>
      <c r="D3" s="16"/>
      <c r="E3" s="17"/>
      <c r="F3" s="15"/>
      <c r="G3" s="4"/>
      <c r="H3" s="8"/>
      <c r="I3" s="2"/>
      <c r="J3" s="1"/>
      <c r="K3" s="1"/>
      <c r="L3" s="2"/>
    </row>
    <row r="4" spans="1:12" x14ac:dyDescent="0.25">
      <c r="A4" s="12" t="s">
        <v>1</v>
      </c>
      <c r="B4" s="13"/>
      <c r="C4" s="14"/>
      <c r="D4" s="16"/>
      <c r="E4" s="17"/>
      <c r="F4" s="15"/>
      <c r="G4" s="4"/>
      <c r="H4" s="8"/>
      <c r="I4" s="2"/>
      <c r="J4" s="1"/>
      <c r="K4" s="1"/>
      <c r="L4" s="2"/>
    </row>
    <row r="5" spans="1:12" x14ac:dyDescent="0.25">
      <c r="A5" s="12" t="s">
        <v>312</v>
      </c>
      <c r="B5" s="13"/>
      <c r="C5" s="14"/>
      <c r="D5" s="16"/>
      <c r="E5" s="17"/>
      <c r="F5" s="15"/>
      <c r="G5" s="4"/>
      <c r="H5" s="8"/>
      <c r="I5" s="2"/>
      <c r="J5" s="1"/>
      <c r="K5" s="1"/>
      <c r="L5" s="2"/>
    </row>
    <row r="6" spans="1:12" s="3" customFormat="1" ht="24" x14ac:dyDescent="0.2">
      <c r="A6" s="21" t="s">
        <v>138</v>
      </c>
      <c r="B6" s="21" t="s">
        <v>139</v>
      </c>
      <c r="C6" s="22" t="s">
        <v>140</v>
      </c>
      <c r="D6" s="30" t="s">
        <v>141</v>
      </c>
      <c r="E6" s="31"/>
      <c r="F6" s="23" t="s">
        <v>142</v>
      </c>
      <c r="G6" s="23" t="s">
        <v>143</v>
      </c>
      <c r="H6" s="33" t="s">
        <v>144</v>
      </c>
      <c r="I6" s="34"/>
      <c r="J6" s="24" t="s">
        <v>145</v>
      </c>
      <c r="K6" s="32" t="s">
        <v>146</v>
      </c>
      <c r="L6" s="32"/>
    </row>
    <row r="7" spans="1:12" s="3" customFormat="1" ht="12" x14ac:dyDescent="0.2">
      <c r="A7" s="21"/>
      <c r="B7" s="21"/>
      <c r="C7" s="22"/>
      <c r="D7" s="25" t="s">
        <v>148</v>
      </c>
      <c r="E7" s="26" t="s">
        <v>149</v>
      </c>
      <c r="F7" s="27"/>
      <c r="G7" s="23"/>
      <c r="H7" s="23"/>
      <c r="I7" s="28"/>
      <c r="J7" s="24"/>
      <c r="K7" s="24"/>
      <c r="L7" s="24"/>
    </row>
    <row r="8" spans="1:12" x14ac:dyDescent="0.25">
      <c r="A8" s="20" t="s">
        <v>147</v>
      </c>
      <c r="B8" s="35" t="s">
        <v>4</v>
      </c>
      <c r="C8" s="36">
        <f t="shared" ref="C8:H8" si="0">SUM(C9+C120)</f>
        <v>138649603000</v>
      </c>
      <c r="D8" s="36">
        <f t="shared" si="0"/>
        <v>0</v>
      </c>
      <c r="E8" s="36">
        <f t="shared" si="0"/>
        <v>-21046763377</v>
      </c>
      <c r="F8" s="36">
        <f t="shared" si="0"/>
        <v>117602839623</v>
      </c>
      <c r="G8" s="36">
        <f>SUM(G9+G120)</f>
        <v>2083920708</v>
      </c>
      <c r="H8" s="36">
        <f t="shared" si="0"/>
        <v>48486311768</v>
      </c>
      <c r="I8" s="37">
        <f>+(H8/F8)*100</f>
        <v>41.228861414769241</v>
      </c>
      <c r="J8" s="36">
        <f>SUM(J9+J120)</f>
        <v>6564998015</v>
      </c>
      <c r="K8" s="36">
        <f>SUM(K9+K120)</f>
        <v>35030000070</v>
      </c>
      <c r="L8" s="37">
        <f>+(K8/F8)*100</f>
        <v>29.786695782428254</v>
      </c>
    </row>
    <row r="9" spans="1:12" x14ac:dyDescent="0.25">
      <c r="A9" s="19" t="s">
        <v>150</v>
      </c>
      <c r="B9" s="35" t="s">
        <v>2</v>
      </c>
      <c r="C9" s="36">
        <f>SUM(C10+C52+C117)</f>
        <v>24224442000</v>
      </c>
      <c r="D9" s="36">
        <f t="shared" ref="D9:K9" si="1">SUM(D10+D52+D117)</f>
        <v>0</v>
      </c>
      <c r="E9" s="36">
        <f t="shared" si="1"/>
        <v>-388585500</v>
      </c>
      <c r="F9" s="36">
        <f t="shared" si="1"/>
        <v>23835856500</v>
      </c>
      <c r="G9" s="36">
        <f t="shared" si="1"/>
        <v>2101487289</v>
      </c>
      <c r="H9" s="36">
        <f t="shared" si="1"/>
        <v>10469076304</v>
      </c>
      <c r="I9" s="37">
        <f t="shared" ref="I9:I72" si="2">+(H9/F9)*100</f>
        <v>43.921544434537104</v>
      </c>
      <c r="J9" s="36">
        <f t="shared" si="1"/>
        <v>2240207648</v>
      </c>
      <c r="K9" s="36">
        <f t="shared" si="1"/>
        <v>8640244942</v>
      </c>
      <c r="L9" s="37">
        <f t="shared" ref="L9:L72" si="3">+(K9/F9)*100</f>
        <v>36.248938409240715</v>
      </c>
    </row>
    <row r="10" spans="1:12" x14ac:dyDescent="0.25">
      <c r="A10" s="19" t="s">
        <v>151</v>
      </c>
      <c r="B10" s="35" t="s">
        <v>5</v>
      </c>
      <c r="C10" s="36">
        <f>SUM(C11)</f>
        <v>20338072000</v>
      </c>
      <c r="D10" s="36">
        <f t="shared" ref="D10:K10" si="4">SUM(D11)</f>
        <v>0</v>
      </c>
      <c r="E10" s="36">
        <f t="shared" si="4"/>
        <v>0</v>
      </c>
      <c r="F10" s="36">
        <f t="shared" si="4"/>
        <v>20338072000</v>
      </c>
      <c r="G10" s="36">
        <f t="shared" si="4"/>
        <v>2084402340</v>
      </c>
      <c r="H10" s="36">
        <f t="shared" si="4"/>
        <v>8180513330</v>
      </c>
      <c r="I10" s="37">
        <f t="shared" si="2"/>
        <v>40.22265891280157</v>
      </c>
      <c r="J10" s="36">
        <f t="shared" si="4"/>
        <v>2048312336</v>
      </c>
      <c r="K10" s="36">
        <f t="shared" si="4"/>
        <v>8094502620</v>
      </c>
      <c r="L10" s="37">
        <f t="shared" si="3"/>
        <v>39.79975397864655</v>
      </c>
    </row>
    <row r="11" spans="1:12" ht="24" x14ac:dyDescent="0.25">
      <c r="A11" s="19" t="s">
        <v>152</v>
      </c>
      <c r="B11" s="38" t="s">
        <v>6</v>
      </c>
      <c r="C11" s="39">
        <f>SUM(C12+C26+C47)</f>
        <v>20338072000</v>
      </c>
      <c r="D11" s="39">
        <f t="shared" ref="D11:K11" si="5">SUM(D12+D26+D47)</f>
        <v>0</v>
      </c>
      <c r="E11" s="39">
        <f t="shared" si="5"/>
        <v>0</v>
      </c>
      <c r="F11" s="39">
        <f t="shared" si="5"/>
        <v>20338072000</v>
      </c>
      <c r="G11" s="39">
        <f t="shared" si="5"/>
        <v>2084402340</v>
      </c>
      <c r="H11" s="39">
        <f t="shared" si="5"/>
        <v>8180513330</v>
      </c>
      <c r="I11" s="40">
        <f t="shared" si="2"/>
        <v>40.22265891280157</v>
      </c>
      <c r="J11" s="39">
        <f t="shared" si="5"/>
        <v>2048312336</v>
      </c>
      <c r="K11" s="39">
        <f t="shared" si="5"/>
        <v>8094502620</v>
      </c>
      <c r="L11" s="40">
        <f>+(K11/F11)*100</f>
        <v>39.79975397864655</v>
      </c>
    </row>
    <row r="12" spans="1:12" x14ac:dyDescent="0.25">
      <c r="A12" s="19" t="s">
        <v>153</v>
      </c>
      <c r="B12" s="41" t="s">
        <v>3</v>
      </c>
      <c r="C12" s="42">
        <f>SUM(C13+C22)</f>
        <v>14687207000</v>
      </c>
      <c r="D12" s="42">
        <f t="shared" ref="D12:K12" si="6">SUM(D13+D22)</f>
        <v>0</v>
      </c>
      <c r="E12" s="42">
        <f t="shared" si="6"/>
        <v>-10759621</v>
      </c>
      <c r="F12" s="42">
        <f t="shared" si="6"/>
        <v>14676447379</v>
      </c>
      <c r="G12" s="42">
        <f t="shared" si="6"/>
        <v>1882806307</v>
      </c>
      <c r="H12" s="42">
        <f t="shared" si="6"/>
        <v>6552775935</v>
      </c>
      <c r="I12" s="43">
        <f t="shared" si="2"/>
        <v>44.648243309727199</v>
      </c>
      <c r="J12" s="42">
        <f t="shared" si="6"/>
        <v>1846716303</v>
      </c>
      <c r="K12" s="42">
        <f t="shared" si="6"/>
        <v>6466765225</v>
      </c>
      <c r="L12" s="43">
        <f t="shared" si="3"/>
        <v>44.062197465124029</v>
      </c>
    </row>
    <row r="13" spans="1:12" x14ac:dyDescent="0.25">
      <c r="A13" s="19" t="s">
        <v>154</v>
      </c>
      <c r="B13" s="38" t="s">
        <v>7</v>
      </c>
      <c r="C13" s="39">
        <f>SUM(C14:C21)</f>
        <v>10466914000</v>
      </c>
      <c r="D13" s="39">
        <f t="shared" ref="D13:K13" si="7">SUM(D14:D21)</f>
        <v>0</v>
      </c>
      <c r="E13" s="39">
        <f t="shared" si="7"/>
        <v>-10759621</v>
      </c>
      <c r="F13" s="39">
        <f t="shared" si="7"/>
        <v>10456154379</v>
      </c>
      <c r="G13" s="39">
        <f t="shared" si="7"/>
        <v>681837671</v>
      </c>
      <c r="H13" s="39">
        <f t="shared" si="7"/>
        <v>4309317545</v>
      </c>
      <c r="I13" s="40">
        <f t="shared" si="2"/>
        <v>41.213216530685273</v>
      </c>
      <c r="J13" s="39">
        <f t="shared" si="7"/>
        <v>645747667</v>
      </c>
      <c r="K13" s="39">
        <f t="shared" si="7"/>
        <v>4223659245</v>
      </c>
      <c r="L13" s="40">
        <f t="shared" si="3"/>
        <v>40.394002344521049</v>
      </c>
    </row>
    <row r="14" spans="1:12" x14ac:dyDescent="0.25">
      <c r="A14" s="19" t="s">
        <v>155</v>
      </c>
      <c r="B14" s="38" t="s">
        <v>8</v>
      </c>
      <c r="C14" s="39">
        <v>7657736000</v>
      </c>
      <c r="D14" s="44">
        <v>0</v>
      </c>
      <c r="E14" s="45">
        <v>0</v>
      </c>
      <c r="F14" s="44">
        <f t="shared" ref="F14:F38" si="8">+C14+E14</f>
        <v>7657736000</v>
      </c>
      <c r="G14" s="44">
        <v>594228085</v>
      </c>
      <c r="H14" s="44">
        <v>3534092259</v>
      </c>
      <c r="I14" s="40">
        <f t="shared" si="2"/>
        <v>46.150614999002315</v>
      </c>
      <c r="J14" s="39">
        <v>558138081</v>
      </c>
      <c r="K14" s="39">
        <v>3448433959</v>
      </c>
      <c r="L14" s="40">
        <f t="shared" si="3"/>
        <v>45.032029819257282</v>
      </c>
    </row>
    <row r="15" spans="1:12" x14ac:dyDescent="0.25">
      <c r="A15" s="19" t="s">
        <v>156</v>
      </c>
      <c r="B15" s="38" t="s">
        <v>9</v>
      </c>
      <c r="C15" s="39">
        <v>807087000</v>
      </c>
      <c r="D15" s="44">
        <v>0</v>
      </c>
      <c r="E15" s="45">
        <v>0</v>
      </c>
      <c r="F15" s="44">
        <f t="shared" si="8"/>
        <v>807087000</v>
      </c>
      <c r="G15" s="44">
        <v>63262630</v>
      </c>
      <c r="H15" s="44">
        <v>372267926</v>
      </c>
      <c r="I15" s="40">
        <f t="shared" si="2"/>
        <v>46.124881952007648</v>
      </c>
      <c r="J15" s="39">
        <v>63262630</v>
      </c>
      <c r="K15" s="39">
        <v>372267926</v>
      </c>
      <c r="L15" s="40">
        <f t="shared" si="3"/>
        <v>46.124881952007648</v>
      </c>
    </row>
    <row r="16" spans="1:12" ht="36" x14ac:dyDescent="0.25">
      <c r="A16" s="19" t="s">
        <v>157</v>
      </c>
      <c r="B16" s="38" t="s">
        <v>10</v>
      </c>
      <c r="C16" s="39">
        <v>67346000</v>
      </c>
      <c r="D16" s="44">
        <v>0</v>
      </c>
      <c r="E16" s="45">
        <v>-10759621</v>
      </c>
      <c r="F16" s="44">
        <f t="shared" si="8"/>
        <v>56586379</v>
      </c>
      <c r="G16" s="44">
        <v>963401</v>
      </c>
      <c r="H16" s="44">
        <v>7993636</v>
      </c>
      <c r="I16" s="40">
        <f t="shared" si="2"/>
        <v>14.126431380244354</v>
      </c>
      <c r="J16" s="39">
        <v>963401</v>
      </c>
      <c r="K16" s="39">
        <v>7993636</v>
      </c>
      <c r="L16" s="40">
        <f t="shared" si="3"/>
        <v>14.126431380244354</v>
      </c>
    </row>
    <row r="17" spans="1:12" x14ac:dyDescent="0.25">
      <c r="A17" s="19" t="s">
        <v>158</v>
      </c>
      <c r="B17" s="38" t="s">
        <v>11</v>
      </c>
      <c r="C17" s="39">
        <v>1160000</v>
      </c>
      <c r="D17" s="44">
        <v>0</v>
      </c>
      <c r="E17" s="45">
        <v>0</v>
      </c>
      <c r="F17" s="44">
        <f t="shared" si="8"/>
        <v>1160000</v>
      </c>
      <c r="G17" s="44">
        <v>85711</v>
      </c>
      <c r="H17" s="44">
        <v>572548</v>
      </c>
      <c r="I17" s="40">
        <f t="shared" si="2"/>
        <v>49.357586206896556</v>
      </c>
      <c r="J17" s="39">
        <v>85711</v>
      </c>
      <c r="K17" s="39">
        <v>572548</v>
      </c>
      <c r="L17" s="40">
        <f t="shared" si="3"/>
        <v>49.357586206896556</v>
      </c>
    </row>
    <row r="18" spans="1:12" x14ac:dyDescent="0.25">
      <c r="A18" s="19" t="s">
        <v>159</v>
      </c>
      <c r="B18" s="38" t="s">
        <v>12</v>
      </c>
      <c r="C18" s="39">
        <v>16600000</v>
      </c>
      <c r="D18" s="44">
        <v>0</v>
      </c>
      <c r="E18" s="45">
        <v>0</v>
      </c>
      <c r="F18" s="44">
        <f t="shared" si="8"/>
        <v>16600000</v>
      </c>
      <c r="G18" s="44">
        <v>842562</v>
      </c>
      <c r="H18" s="44">
        <v>5103692</v>
      </c>
      <c r="I18" s="40">
        <f t="shared" si="2"/>
        <v>30.745132530120483</v>
      </c>
      <c r="J18" s="39">
        <v>842562</v>
      </c>
      <c r="K18" s="39">
        <v>5103692</v>
      </c>
      <c r="L18" s="40">
        <f>+(K18/F18)*100</f>
        <v>30.745132530120483</v>
      </c>
    </row>
    <row r="19" spans="1:12" ht="24" x14ac:dyDescent="0.25">
      <c r="A19" s="19" t="s">
        <v>160</v>
      </c>
      <c r="B19" s="38" t="s">
        <v>13</v>
      </c>
      <c r="C19" s="39">
        <v>252220000</v>
      </c>
      <c r="D19" s="44">
        <v>0</v>
      </c>
      <c r="E19" s="45">
        <v>0</v>
      </c>
      <c r="F19" s="44">
        <f t="shared" si="8"/>
        <v>252220000</v>
      </c>
      <c r="G19" s="44">
        <v>4482977</v>
      </c>
      <c r="H19" s="44">
        <v>135112058</v>
      </c>
      <c r="I19" s="40">
        <f t="shared" si="2"/>
        <v>53.569129331535962</v>
      </c>
      <c r="J19" s="39">
        <v>4482977</v>
      </c>
      <c r="K19" s="39">
        <v>135112058</v>
      </c>
      <c r="L19" s="40">
        <f t="shared" si="3"/>
        <v>53.569129331535962</v>
      </c>
    </row>
    <row r="20" spans="1:12" x14ac:dyDescent="0.25">
      <c r="A20" s="19" t="s">
        <v>161</v>
      </c>
      <c r="B20" s="38" t="s">
        <v>14</v>
      </c>
      <c r="C20" s="39">
        <v>1124826000</v>
      </c>
      <c r="D20" s="44">
        <v>0</v>
      </c>
      <c r="E20" s="45">
        <v>0</v>
      </c>
      <c r="F20" s="44">
        <f t="shared" si="8"/>
        <v>1124826000</v>
      </c>
      <c r="G20" s="44">
        <v>1665445</v>
      </c>
      <c r="H20" s="44">
        <v>16215900</v>
      </c>
      <c r="I20" s="40">
        <f t="shared" si="2"/>
        <v>1.4416363064153923</v>
      </c>
      <c r="J20" s="39">
        <v>1665445</v>
      </c>
      <c r="K20" s="39">
        <v>16215900</v>
      </c>
      <c r="L20" s="40">
        <f t="shared" si="3"/>
        <v>1.4416363064153923</v>
      </c>
    </row>
    <row r="21" spans="1:12" x14ac:dyDescent="0.25">
      <c r="A21" s="19" t="s">
        <v>162</v>
      </c>
      <c r="B21" s="38" t="s">
        <v>15</v>
      </c>
      <c r="C21" s="39">
        <v>539939000</v>
      </c>
      <c r="D21" s="44">
        <v>0</v>
      </c>
      <c r="E21" s="45">
        <v>0</v>
      </c>
      <c r="F21" s="44">
        <f t="shared" si="8"/>
        <v>539939000</v>
      </c>
      <c r="G21" s="44">
        <v>16306860</v>
      </c>
      <c r="H21" s="44">
        <v>237959526</v>
      </c>
      <c r="I21" s="40">
        <f t="shared" si="2"/>
        <v>44.071557342588704</v>
      </c>
      <c r="J21" s="39">
        <v>16306860</v>
      </c>
      <c r="K21" s="39">
        <v>237959526</v>
      </c>
      <c r="L21" s="40">
        <f t="shared" si="3"/>
        <v>44.071557342588704</v>
      </c>
    </row>
    <row r="22" spans="1:12" ht="24" x14ac:dyDescent="0.25">
      <c r="A22" s="19" t="s">
        <v>163</v>
      </c>
      <c r="B22" s="38" t="s">
        <v>16</v>
      </c>
      <c r="C22" s="39">
        <f>SUM(C23:C25)</f>
        <v>4220293000</v>
      </c>
      <c r="D22" s="39">
        <f t="shared" ref="D22:K22" si="9">SUM(D23:D25)</f>
        <v>0</v>
      </c>
      <c r="E22" s="39">
        <f t="shared" si="9"/>
        <v>0</v>
      </c>
      <c r="F22" s="39">
        <f t="shared" si="9"/>
        <v>4220293000</v>
      </c>
      <c r="G22" s="39">
        <f t="shared" si="9"/>
        <v>1200968636</v>
      </c>
      <c r="H22" s="39">
        <f t="shared" si="9"/>
        <v>2243458390</v>
      </c>
      <c r="I22" s="40">
        <f t="shared" si="2"/>
        <v>53.158830204443156</v>
      </c>
      <c r="J22" s="39">
        <f t="shared" si="9"/>
        <v>1200968636</v>
      </c>
      <c r="K22" s="39">
        <f t="shared" si="9"/>
        <v>2243105980</v>
      </c>
      <c r="L22" s="40">
        <f t="shared" si="3"/>
        <v>53.150479836352595</v>
      </c>
    </row>
    <row r="23" spans="1:12" x14ac:dyDescent="0.25">
      <c r="A23" s="19" t="s">
        <v>164</v>
      </c>
      <c r="B23" s="38" t="s">
        <v>17</v>
      </c>
      <c r="C23" s="39">
        <v>156588000</v>
      </c>
      <c r="D23" s="44">
        <v>0</v>
      </c>
      <c r="E23" s="45">
        <v>0</v>
      </c>
      <c r="F23" s="44">
        <f t="shared" si="8"/>
        <v>156588000</v>
      </c>
      <c r="G23" s="44">
        <v>12879315</v>
      </c>
      <c r="H23" s="44">
        <v>78097265</v>
      </c>
      <c r="I23" s="40">
        <f t="shared" si="2"/>
        <v>49.874361381459629</v>
      </c>
      <c r="J23" s="39">
        <v>12879315</v>
      </c>
      <c r="K23" s="39">
        <v>78088594</v>
      </c>
      <c r="L23" s="40">
        <f t="shared" si="3"/>
        <v>49.868823920096048</v>
      </c>
    </row>
    <row r="24" spans="1:12" x14ac:dyDescent="0.25">
      <c r="A24" s="19" t="s">
        <v>165</v>
      </c>
      <c r="B24" s="38" t="s">
        <v>18</v>
      </c>
      <c r="C24" s="39">
        <v>2821019000</v>
      </c>
      <c r="D24" s="44">
        <v>0</v>
      </c>
      <c r="E24" s="45">
        <v>0</v>
      </c>
      <c r="F24" s="44">
        <f t="shared" si="8"/>
        <v>2821019000</v>
      </c>
      <c r="G24" s="44">
        <v>196878895</v>
      </c>
      <c r="H24" s="44">
        <v>1174150699</v>
      </c>
      <c r="I24" s="40">
        <f t="shared" si="2"/>
        <v>41.621509780685635</v>
      </c>
      <c r="J24" s="39">
        <v>196878895</v>
      </c>
      <c r="K24" s="39">
        <v>1173806960</v>
      </c>
      <c r="L24" s="40">
        <f t="shared" si="3"/>
        <v>41.60932485743627</v>
      </c>
    </row>
    <row r="25" spans="1:12" x14ac:dyDescent="0.25">
      <c r="A25" s="19" t="s">
        <v>166</v>
      </c>
      <c r="B25" s="38" t="s">
        <v>19</v>
      </c>
      <c r="C25" s="39">
        <v>1242686000</v>
      </c>
      <c r="D25" s="44">
        <v>0</v>
      </c>
      <c r="E25" s="45">
        <v>0</v>
      </c>
      <c r="F25" s="44">
        <f t="shared" si="8"/>
        <v>1242686000</v>
      </c>
      <c r="G25" s="44">
        <v>991210426</v>
      </c>
      <c r="H25" s="44">
        <v>991210426</v>
      </c>
      <c r="I25" s="40">
        <f t="shared" si="2"/>
        <v>79.76354654353554</v>
      </c>
      <c r="J25" s="39">
        <v>991210426</v>
      </c>
      <c r="K25" s="39">
        <v>991210426</v>
      </c>
      <c r="L25" s="40">
        <f t="shared" si="3"/>
        <v>79.76354654353554</v>
      </c>
    </row>
    <row r="26" spans="1:12" ht="24" x14ac:dyDescent="0.25">
      <c r="A26" s="19" t="s">
        <v>167</v>
      </c>
      <c r="B26" s="41" t="s">
        <v>20</v>
      </c>
      <c r="C26" s="42">
        <f>SUM(C27+C30+C32+C35+C37+C39+C41+C43+C45)</f>
        <v>5081133000</v>
      </c>
      <c r="D26" s="42">
        <f t="shared" ref="D26:K26" si="10">SUM(D27+D30+D32+D35+D37+D39+D41+D43+D45)</f>
        <v>0</v>
      </c>
      <c r="E26" s="42">
        <f t="shared" si="10"/>
        <v>0</v>
      </c>
      <c r="F26" s="42">
        <f t="shared" si="10"/>
        <v>5081133000</v>
      </c>
      <c r="G26" s="42">
        <f t="shared" si="10"/>
        <v>194367174</v>
      </c>
      <c r="H26" s="42">
        <f t="shared" si="10"/>
        <v>1278767509</v>
      </c>
      <c r="I26" s="43">
        <f t="shared" si="2"/>
        <v>25.166975731593723</v>
      </c>
      <c r="J26" s="42">
        <f t="shared" si="10"/>
        <v>194367174</v>
      </c>
      <c r="K26" s="42">
        <f t="shared" si="10"/>
        <v>1278767509</v>
      </c>
      <c r="L26" s="43">
        <f t="shared" si="3"/>
        <v>25.166975731593723</v>
      </c>
    </row>
    <row r="27" spans="1:12" ht="24" x14ac:dyDescent="0.25">
      <c r="A27" s="19" t="s">
        <v>168</v>
      </c>
      <c r="B27" s="38" t="s">
        <v>21</v>
      </c>
      <c r="C27" s="39">
        <f>SUM(C28:C29)</f>
        <v>1414378000</v>
      </c>
      <c r="D27" s="39">
        <f t="shared" ref="D27:K27" si="11">SUM(D28:D29)</f>
        <v>0</v>
      </c>
      <c r="E27" s="39">
        <f t="shared" si="11"/>
        <v>0</v>
      </c>
      <c r="F27" s="39">
        <f t="shared" si="11"/>
        <v>1414378000</v>
      </c>
      <c r="G27" s="39">
        <f t="shared" si="11"/>
        <v>19914047</v>
      </c>
      <c r="H27" s="39">
        <f t="shared" si="11"/>
        <v>370167518</v>
      </c>
      <c r="I27" s="40">
        <f t="shared" si="2"/>
        <v>26.171753095707089</v>
      </c>
      <c r="J27" s="39">
        <f t="shared" si="11"/>
        <v>19914047</v>
      </c>
      <c r="K27" s="39">
        <f t="shared" si="11"/>
        <v>370167518</v>
      </c>
      <c r="L27" s="40">
        <f t="shared" si="3"/>
        <v>26.171753095707089</v>
      </c>
    </row>
    <row r="28" spans="1:12" ht="24" x14ac:dyDescent="0.25">
      <c r="A28" s="19" t="s">
        <v>169</v>
      </c>
      <c r="B28" s="38" t="s">
        <v>22</v>
      </c>
      <c r="C28" s="39">
        <v>731742000</v>
      </c>
      <c r="D28" s="44">
        <v>0</v>
      </c>
      <c r="E28" s="45">
        <v>0</v>
      </c>
      <c r="F28" s="44">
        <f t="shared" si="8"/>
        <v>731742000</v>
      </c>
      <c r="G28" s="44">
        <v>11389375</v>
      </c>
      <c r="H28" s="44">
        <v>209514229</v>
      </c>
      <c r="I28" s="40">
        <f t="shared" si="2"/>
        <v>28.632254127821007</v>
      </c>
      <c r="J28" s="39">
        <v>11389375</v>
      </c>
      <c r="K28" s="39">
        <v>209514229</v>
      </c>
      <c r="L28" s="40">
        <f t="shared" si="3"/>
        <v>28.632254127821007</v>
      </c>
    </row>
    <row r="29" spans="1:12" ht="24" x14ac:dyDescent="0.25">
      <c r="A29" s="19" t="s">
        <v>170</v>
      </c>
      <c r="B29" s="38" t="s">
        <v>23</v>
      </c>
      <c r="C29" s="39">
        <v>682636000</v>
      </c>
      <c r="D29" s="44">
        <v>0</v>
      </c>
      <c r="E29" s="45">
        <v>0</v>
      </c>
      <c r="F29" s="44">
        <f>+C29+E29</f>
        <v>682636000</v>
      </c>
      <c r="G29" s="44">
        <v>8524672</v>
      </c>
      <c r="H29" s="44">
        <v>160653289</v>
      </c>
      <c r="I29" s="40">
        <f t="shared" si="2"/>
        <v>23.534253833668309</v>
      </c>
      <c r="J29" s="39">
        <v>8524672</v>
      </c>
      <c r="K29" s="39">
        <v>160653289</v>
      </c>
      <c r="L29" s="40">
        <f t="shared" si="3"/>
        <v>23.534253833668309</v>
      </c>
    </row>
    <row r="30" spans="1:12" ht="24" x14ac:dyDescent="0.25">
      <c r="A30" s="19" t="s">
        <v>171</v>
      </c>
      <c r="B30" s="38" t="s">
        <v>24</v>
      </c>
      <c r="C30" s="39">
        <f>SUM(C31)</f>
        <v>1001872000</v>
      </c>
      <c r="D30" s="39">
        <f t="shared" ref="D30:K30" si="12">SUM(D31)</f>
        <v>0</v>
      </c>
      <c r="E30" s="39">
        <f t="shared" si="12"/>
        <v>0</v>
      </c>
      <c r="F30" s="39">
        <f t="shared" si="12"/>
        <v>1001872000</v>
      </c>
      <c r="G30" s="39">
        <f t="shared" si="12"/>
        <v>74955457</v>
      </c>
      <c r="H30" s="39">
        <f t="shared" si="12"/>
        <v>381529389</v>
      </c>
      <c r="I30" s="40">
        <f t="shared" si="2"/>
        <v>38.081650051104333</v>
      </c>
      <c r="J30" s="39">
        <f t="shared" si="12"/>
        <v>74955457</v>
      </c>
      <c r="K30" s="39">
        <f t="shared" si="12"/>
        <v>381529389</v>
      </c>
      <c r="L30" s="40">
        <f t="shared" si="3"/>
        <v>38.081650051104333</v>
      </c>
    </row>
    <row r="31" spans="1:12" ht="24" x14ac:dyDescent="0.25">
      <c r="A31" s="19" t="s">
        <v>172</v>
      </c>
      <c r="B31" s="38" t="s">
        <v>25</v>
      </c>
      <c r="C31" s="39">
        <v>1001872000</v>
      </c>
      <c r="D31" s="44">
        <v>0</v>
      </c>
      <c r="E31" s="45">
        <v>0</v>
      </c>
      <c r="F31" s="44">
        <f t="shared" si="8"/>
        <v>1001872000</v>
      </c>
      <c r="G31" s="44">
        <v>74955457</v>
      </c>
      <c r="H31" s="44">
        <v>381529389</v>
      </c>
      <c r="I31" s="40">
        <f t="shared" si="2"/>
        <v>38.081650051104333</v>
      </c>
      <c r="J31" s="39">
        <v>74955457</v>
      </c>
      <c r="K31" s="39">
        <v>381529389</v>
      </c>
      <c r="L31" s="40">
        <f>+(K31/F31)*100</f>
        <v>38.081650051104333</v>
      </c>
    </row>
    <row r="32" spans="1:12" x14ac:dyDescent="0.25">
      <c r="A32" s="19" t="s">
        <v>173</v>
      </c>
      <c r="B32" s="38" t="s">
        <v>26</v>
      </c>
      <c r="C32" s="39">
        <f>SUM(C33:C34)</f>
        <v>1366476000</v>
      </c>
      <c r="D32" s="39">
        <f t="shared" ref="D32:K32" si="13">SUM(D33:D34)</f>
        <v>0</v>
      </c>
      <c r="E32" s="39">
        <f t="shared" si="13"/>
        <v>0</v>
      </c>
      <c r="F32" s="39">
        <f t="shared" si="13"/>
        <v>1366476000</v>
      </c>
      <c r="G32" s="39">
        <f t="shared" si="13"/>
        <v>11454970</v>
      </c>
      <c r="H32" s="39">
        <f t="shared" si="13"/>
        <v>83891002</v>
      </c>
      <c r="I32" s="40">
        <f t="shared" si="2"/>
        <v>6.1392224964068163</v>
      </c>
      <c r="J32" s="39">
        <f t="shared" si="13"/>
        <v>11454970</v>
      </c>
      <c r="K32" s="39">
        <f t="shared" si="13"/>
        <v>83891002</v>
      </c>
      <c r="L32" s="40">
        <f t="shared" si="3"/>
        <v>6.1392224964068163</v>
      </c>
    </row>
    <row r="33" spans="1:12" ht="24" x14ac:dyDescent="0.25">
      <c r="A33" s="19" t="s">
        <v>174</v>
      </c>
      <c r="B33" s="38" t="s">
        <v>27</v>
      </c>
      <c r="C33" s="39">
        <v>721643000</v>
      </c>
      <c r="D33" s="44">
        <v>0</v>
      </c>
      <c r="E33" s="45">
        <v>0</v>
      </c>
      <c r="F33" s="44">
        <f>+C33+E33</f>
        <v>721643000</v>
      </c>
      <c r="G33" s="44">
        <v>11454970</v>
      </c>
      <c r="H33" s="44">
        <v>58881865</v>
      </c>
      <c r="I33" s="40">
        <f t="shared" si="2"/>
        <v>8.159417468194107</v>
      </c>
      <c r="J33" s="39">
        <v>11454970</v>
      </c>
      <c r="K33" s="39">
        <v>58881865</v>
      </c>
      <c r="L33" s="40">
        <f>+(K33/F33)*100</f>
        <v>8.159417468194107</v>
      </c>
    </row>
    <row r="34" spans="1:12" ht="24" x14ac:dyDescent="0.25">
      <c r="A34" s="19" t="s">
        <v>175</v>
      </c>
      <c r="B34" s="38" t="s">
        <v>28</v>
      </c>
      <c r="C34" s="39">
        <v>644833000</v>
      </c>
      <c r="D34" s="44">
        <v>0</v>
      </c>
      <c r="E34" s="45">
        <v>0</v>
      </c>
      <c r="F34" s="44">
        <f t="shared" si="8"/>
        <v>644833000</v>
      </c>
      <c r="G34" s="44">
        <v>0</v>
      </c>
      <c r="H34" s="44">
        <v>25009137</v>
      </c>
      <c r="I34" s="40">
        <f t="shared" si="2"/>
        <v>3.8783897536261325</v>
      </c>
      <c r="J34" s="39">
        <v>0</v>
      </c>
      <c r="K34" s="39">
        <v>25009137</v>
      </c>
      <c r="L34" s="40">
        <f t="shared" si="3"/>
        <v>3.8783897536261325</v>
      </c>
    </row>
    <row r="35" spans="1:12" ht="24" x14ac:dyDescent="0.25">
      <c r="A35" s="19" t="s">
        <v>176</v>
      </c>
      <c r="B35" s="38" t="s">
        <v>29</v>
      </c>
      <c r="C35" s="39">
        <f>SUM(C36)</f>
        <v>542816000</v>
      </c>
      <c r="D35" s="39">
        <f t="shared" ref="D35:K35" si="14">SUM(D36)</f>
        <v>0</v>
      </c>
      <c r="E35" s="39">
        <f t="shared" si="14"/>
        <v>0</v>
      </c>
      <c r="F35" s="39">
        <f t="shared" si="14"/>
        <v>542816000</v>
      </c>
      <c r="G35" s="39">
        <f t="shared" si="14"/>
        <v>36504800</v>
      </c>
      <c r="H35" s="39">
        <f t="shared" si="14"/>
        <v>183609300</v>
      </c>
      <c r="I35" s="40">
        <f t="shared" si="2"/>
        <v>33.825329393385609</v>
      </c>
      <c r="J35" s="39">
        <f t="shared" si="14"/>
        <v>36504800</v>
      </c>
      <c r="K35" s="39">
        <f t="shared" si="14"/>
        <v>183609300</v>
      </c>
      <c r="L35" s="40">
        <f t="shared" si="3"/>
        <v>33.825329393385609</v>
      </c>
    </row>
    <row r="36" spans="1:12" x14ac:dyDescent="0.25">
      <c r="A36" s="19" t="s">
        <v>177</v>
      </c>
      <c r="B36" s="38" t="s">
        <v>30</v>
      </c>
      <c r="C36" s="39">
        <v>542816000</v>
      </c>
      <c r="D36" s="44">
        <v>0</v>
      </c>
      <c r="E36" s="45">
        <v>0</v>
      </c>
      <c r="F36" s="44">
        <f t="shared" si="8"/>
        <v>542816000</v>
      </c>
      <c r="G36" s="44">
        <v>36504800</v>
      </c>
      <c r="H36" s="44">
        <v>183609300</v>
      </c>
      <c r="I36" s="40">
        <f t="shared" si="2"/>
        <v>33.825329393385609</v>
      </c>
      <c r="J36" s="39">
        <v>36504800</v>
      </c>
      <c r="K36" s="39">
        <v>183609300</v>
      </c>
      <c r="L36" s="40">
        <f t="shared" si="3"/>
        <v>33.825329393385609</v>
      </c>
    </row>
    <row r="37" spans="1:12" ht="24" x14ac:dyDescent="0.25">
      <c r="A37" s="19" t="s">
        <v>178</v>
      </c>
      <c r="B37" s="38" t="s">
        <v>31</v>
      </c>
      <c r="C37" s="39">
        <f>SUM(C38)</f>
        <v>82413000</v>
      </c>
      <c r="D37" s="39">
        <f t="shared" ref="D37:K37" si="15">SUM(D38)</f>
        <v>0</v>
      </c>
      <c r="E37" s="39">
        <f t="shared" si="15"/>
        <v>0</v>
      </c>
      <c r="F37" s="39">
        <f t="shared" si="15"/>
        <v>82413000</v>
      </c>
      <c r="G37" s="39">
        <f t="shared" si="15"/>
        <v>5883000</v>
      </c>
      <c r="H37" s="39">
        <f t="shared" si="15"/>
        <v>29932900</v>
      </c>
      <c r="I37" s="40">
        <f t="shared" si="2"/>
        <v>36.320604758957927</v>
      </c>
      <c r="J37" s="39">
        <f t="shared" si="15"/>
        <v>5883000</v>
      </c>
      <c r="K37" s="39">
        <f t="shared" si="15"/>
        <v>29932900</v>
      </c>
      <c r="L37" s="40">
        <f t="shared" si="3"/>
        <v>36.320604758957927</v>
      </c>
    </row>
    <row r="38" spans="1:12" ht="24" x14ac:dyDescent="0.25">
      <c r="A38" s="19" t="s">
        <v>179</v>
      </c>
      <c r="B38" s="38" t="s">
        <v>32</v>
      </c>
      <c r="C38" s="39">
        <v>82413000</v>
      </c>
      <c r="D38" s="44">
        <v>0</v>
      </c>
      <c r="E38" s="45">
        <v>0</v>
      </c>
      <c r="F38" s="44">
        <f t="shared" si="8"/>
        <v>82413000</v>
      </c>
      <c r="G38" s="44">
        <v>5883000</v>
      </c>
      <c r="H38" s="44">
        <v>29932900</v>
      </c>
      <c r="I38" s="40">
        <f t="shared" si="2"/>
        <v>36.320604758957927</v>
      </c>
      <c r="J38" s="39">
        <v>5883000</v>
      </c>
      <c r="K38" s="39">
        <v>29932900</v>
      </c>
      <c r="L38" s="40">
        <f>+(K38/F38)*100</f>
        <v>36.320604758957927</v>
      </c>
    </row>
    <row r="39" spans="1:12" x14ac:dyDescent="0.25">
      <c r="A39" s="19" t="s">
        <v>180</v>
      </c>
      <c r="B39" s="38" t="s">
        <v>33</v>
      </c>
      <c r="C39" s="39">
        <f>SUM(C40)</f>
        <v>407084000</v>
      </c>
      <c r="D39" s="39">
        <f t="shared" ref="D39:K39" si="16">SUM(D40)</f>
        <v>0</v>
      </c>
      <c r="E39" s="39">
        <f t="shared" si="16"/>
        <v>0</v>
      </c>
      <c r="F39" s="39">
        <f t="shared" si="16"/>
        <v>407084000</v>
      </c>
      <c r="G39" s="39">
        <f t="shared" si="16"/>
        <v>27381600</v>
      </c>
      <c r="H39" s="39">
        <f t="shared" si="16"/>
        <v>137717400</v>
      </c>
      <c r="I39" s="40">
        <f t="shared" si="2"/>
        <v>33.830216859419679</v>
      </c>
      <c r="J39" s="39">
        <f t="shared" si="16"/>
        <v>27381600</v>
      </c>
      <c r="K39" s="39">
        <f t="shared" si="16"/>
        <v>137717400</v>
      </c>
      <c r="L39" s="40">
        <f t="shared" si="3"/>
        <v>33.830216859419679</v>
      </c>
    </row>
    <row r="40" spans="1:12" ht="24" x14ac:dyDescent="0.25">
      <c r="A40" s="19" t="s">
        <v>181</v>
      </c>
      <c r="B40" s="38" t="s">
        <v>34</v>
      </c>
      <c r="C40" s="39">
        <v>407084000</v>
      </c>
      <c r="D40" s="44">
        <v>0</v>
      </c>
      <c r="E40" s="45">
        <v>0</v>
      </c>
      <c r="F40" s="44">
        <f>+C40+E40</f>
        <v>407084000</v>
      </c>
      <c r="G40" s="44">
        <v>27381600</v>
      </c>
      <c r="H40" s="44">
        <v>137717400</v>
      </c>
      <c r="I40" s="40">
        <f t="shared" si="2"/>
        <v>33.830216859419679</v>
      </c>
      <c r="J40" s="39">
        <v>27381600</v>
      </c>
      <c r="K40" s="39">
        <v>137717400</v>
      </c>
      <c r="L40" s="40">
        <f>+(K40/F40)*100</f>
        <v>33.830216859419679</v>
      </c>
    </row>
    <row r="41" spans="1:12" x14ac:dyDescent="0.25">
      <c r="A41" s="19" t="s">
        <v>182</v>
      </c>
      <c r="B41" s="38" t="s">
        <v>35</v>
      </c>
      <c r="C41" s="39">
        <f t="shared" ref="C41:H41" si="17">SUM(C42)</f>
        <v>67883000</v>
      </c>
      <c r="D41" s="39">
        <f t="shared" si="17"/>
        <v>0</v>
      </c>
      <c r="E41" s="39">
        <f t="shared" si="17"/>
        <v>0</v>
      </c>
      <c r="F41" s="39">
        <f t="shared" si="17"/>
        <v>67883000</v>
      </c>
      <c r="G41" s="39">
        <f t="shared" si="17"/>
        <v>4570300</v>
      </c>
      <c r="H41" s="39">
        <f t="shared" si="17"/>
        <v>22991300</v>
      </c>
      <c r="I41" s="40">
        <f t="shared" si="2"/>
        <v>33.869009914116937</v>
      </c>
      <c r="J41" s="39">
        <f>+J42</f>
        <v>4570300</v>
      </c>
      <c r="K41" s="39">
        <f>+K42</f>
        <v>22991300</v>
      </c>
      <c r="L41" s="40">
        <f t="shared" si="3"/>
        <v>33.869009914116937</v>
      </c>
    </row>
    <row r="42" spans="1:12" ht="24" x14ac:dyDescent="0.25">
      <c r="A42" s="19" t="s">
        <v>183</v>
      </c>
      <c r="B42" s="38" t="s">
        <v>36</v>
      </c>
      <c r="C42" s="39">
        <v>67883000</v>
      </c>
      <c r="D42" s="44">
        <v>0</v>
      </c>
      <c r="E42" s="45">
        <v>0</v>
      </c>
      <c r="F42" s="44">
        <f t="shared" ref="F42:F105" si="18">+C42+E42</f>
        <v>67883000</v>
      </c>
      <c r="G42" s="44">
        <v>4570300</v>
      </c>
      <c r="H42" s="44">
        <v>22991300</v>
      </c>
      <c r="I42" s="40">
        <f t="shared" si="2"/>
        <v>33.869009914116937</v>
      </c>
      <c r="J42" s="39">
        <v>4570300</v>
      </c>
      <c r="K42" s="39">
        <v>22991300</v>
      </c>
      <c r="L42" s="40">
        <f>+(K42/F42)*100</f>
        <v>33.869009914116937</v>
      </c>
    </row>
    <row r="43" spans="1:12" x14ac:dyDescent="0.25">
      <c r="A43" s="19" t="s">
        <v>184</v>
      </c>
      <c r="B43" s="38" t="s">
        <v>37</v>
      </c>
      <c r="C43" s="39">
        <f t="shared" ref="C43:H43" si="19">SUM(C44)</f>
        <v>67883000</v>
      </c>
      <c r="D43" s="39">
        <f t="shared" si="19"/>
        <v>0</v>
      </c>
      <c r="E43" s="39">
        <f t="shared" si="19"/>
        <v>0</v>
      </c>
      <c r="F43" s="39">
        <f t="shared" si="19"/>
        <v>67883000</v>
      </c>
      <c r="G43" s="39">
        <f t="shared" si="19"/>
        <v>4570300</v>
      </c>
      <c r="H43" s="39">
        <f t="shared" si="19"/>
        <v>22991300</v>
      </c>
      <c r="I43" s="40">
        <f t="shared" si="2"/>
        <v>33.869009914116937</v>
      </c>
      <c r="J43" s="39">
        <f>+J44</f>
        <v>4570300</v>
      </c>
      <c r="K43" s="39">
        <f>+K44</f>
        <v>22991300</v>
      </c>
      <c r="L43" s="40">
        <f>+(K43/F43)*100</f>
        <v>33.869009914116937</v>
      </c>
    </row>
    <row r="44" spans="1:12" ht="24" x14ac:dyDescent="0.25">
      <c r="A44" s="19" t="s">
        <v>185</v>
      </c>
      <c r="B44" s="38" t="s">
        <v>38</v>
      </c>
      <c r="C44" s="39">
        <v>67883000</v>
      </c>
      <c r="D44" s="44">
        <v>0</v>
      </c>
      <c r="E44" s="45">
        <v>0</v>
      </c>
      <c r="F44" s="44">
        <f t="shared" si="18"/>
        <v>67883000</v>
      </c>
      <c r="G44" s="44">
        <v>4570300</v>
      </c>
      <c r="H44" s="44">
        <v>22991300</v>
      </c>
      <c r="I44" s="40">
        <f t="shared" si="2"/>
        <v>33.869009914116937</v>
      </c>
      <c r="J44" s="39">
        <v>4570300</v>
      </c>
      <c r="K44" s="39">
        <v>22991300</v>
      </c>
      <c r="L44" s="40">
        <f>+(K44/F44)*100</f>
        <v>33.869009914116937</v>
      </c>
    </row>
    <row r="45" spans="1:12" ht="36" x14ac:dyDescent="0.25">
      <c r="A45" s="19" t="s">
        <v>186</v>
      </c>
      <c r="B45" s="38" t="s">
        <v>39</v>
      </c>
      <c r="C45" s="39">
        <f>SUM(C46)</f>
        <v>130328000</v>
      </c>
      <c r="D45" s="39">
        <f t="shared" ref="D45:K45" si="20">SUM(D46)</f>
        <v>0</v>
      </c>
      <c r="E45" s="39">
        <f t="shared" si="20"/>
        <v>0</v>
      </c>
      <c r="F45" s="39">
        <f t="shared" si="20"/>
        <v>130328000</v>
      </c>
      <c r="G45" s="39">
        <f t="shared" si="20"/>
        <v>9132700</v>
      </c>
      <c r="H45" s="39">
        <f t="shared" si="20"/>
        <v>45937400</v>
      </c>
      <c r="I45" s="40">
        <f t="shared" si="2"/>
        <v>35.24752931066233</v>
      </c>
      <c r="J45" s="39">
        <f t="shared" si="20"/>
        <v>9132700</v>
      </c>
      <c r="K45" s="39">
        <f t="shared" si="20"/>
        <v>45937400</v>
      </c>
      <c r="L45" s="40">
        <f t="shared" si="3"/>
        <v>35.24752931066233</v>
      </c>
    </row>
    <row r="46" spans="1:12" ht="36" x14ac:dyDescent="0.25">
      <c r="A46" s="19" t="s">
        <v>187</v>
      </c>
      <c r="B46" s="38" t="s">
        <v>40</v>
      </c>
      <c r="C46" s="39">
        <v>130328000</v>
      </c>
      <c r="D46" s="44">
        <v>0</v>
      </c>
      <c r="E46" s="45">
        <v>0</v>
      </c>
      <c r="F46" s="44">
        <f t="shared" si="18"/>
        <v>130328000</v>
      </c>
      <c r="G46" s="44">
        <v>9132700</v>
      </c>
      <c r="H46" s="44">
        <v>45937400</v>
      </c>
      <c r="I46" s="40">
        <f t="shared" si="2"/>
        <v>35.24752931066233</v>
      </c>
      <c r="J46" s="39">
        <v>9132700</v>
      </c>
      <c r="K46" s="39">
        <v>45937400</v>
      </c>
      <c r="L46" s="40">
        <f t="shared" si="3"/>
        <v>35.24752931066233</v>
      </c>
    </row>
    <row r="47" spans="1:12" ht="24" x14ac:dyDescent="0.25">
      <c r="A47" s="19" t="s">
        <v>188</v>
      </c>
      <c r="B47" s="41" t="s">
        <v>41</v>
      </c>
      <c r="C47" s="42">
        <f>SUM(C48:C51)</f>
        <v>569732000</v>
      </c>
      <c r="D47" s="42">
        <f t="shared" ref="D47:K47" si="21">SUM(D48:D51)</f>
        <v>0</v>
      </c>
      <c r="E47" s="42">
        <f t="shared" si="21"/>
        <v>10759621</v>
      </c>
      <c r="F47" s="42">
        <f t="shared" si="21"/>
        <v>580491621</v>
      </c>
      <c r="G47" s="42">
        <f t="shared" si="21"/>
        <v>7228859</v>
      </c>
      <c r="H47" s="42">
        <f t="shared" si="21"/>
        <v>348969886</v>
      </c>
      <c r="I47" s="43">
        <f t="shared" si="2"/>
        <v>60.116265829787061</v>
      </c>
      <c r="J47" s="42">
        <f t="shared" si="21"/>
        <v>7228859</v>
      </c>
      <c r="K47" s="42">
        <f t="shared" si="21"/>
        <v>348969886</v>
      </c>
      <c r="L47" s="43">
        <f t="shared" si="3"/>
        <v>60.116265829787061</v>
      </c>
    </row>
    <row r="48" spans="1:12" ht="24" x14ac:dyDescent="0.25">
      <c r="A48" s="19" t="s">
        <v>189</v>
      </c>
      <c r="B48" s="38" t="s">
        <v>42</v>
      </c>
      <c r="C48" s="39">
        <v>368591000</v>
      </c>
      <c r="D48" s="44">
        <v>0</v>
      </c>
      <c r="E48" s="45">
        <v>0</v>
      </c>
      <c r="F48" s="44">
        <f t="shared" si="18"/>
        <v>368591000</v>
      </c>
      <c r="G48" s="44">
        <v>526165</v>
      </c>
      <c r="H48" s="44">
        <v>197326597</v>
      </c>
      <c r="I48" s="40">
        <f t="shared" si="2"/>
        <v>53.535381222004872</v>
      </c>
      <c r="J48" s="39">
        <v>526165</v>
      </c>
      <c r="K48" s="39">
        <v>197326597</v>
      </c>
      <c r="L48" s="40">
        <f t="shared" si="3"/>
        <v>53.535381222004872</v>
      </c>
    </row>
    <row r="49" spans="1:12" x14ac:dyDescent="0.25">
      <c r="A49" s="19" t="s">
        <v>190</v>
      </c>
      <c r="B49" s="38" t="s">
        <v>43</v>
      </c>
      <c r="C49" s="39">
        <v>42530000</v>
      </c>
      <c r="D49" s="44">
        <v>0</v>
      </c>
      <c r="E49" s="45">
        <v>0</v>
      </c>
      <c r="F49" s="44">
        <f t="shared" si="18"/>
        <v>42530000</v>
      </c>
      <c r="G49" s="44">
        <v>1491380</v>
      </c>
      <c r="H49" s="44">
        <v>17555544</v>
      </c>
      <c r="I49" s="40">
        <f t="shared" si="2"/>
        <v>41.278024923583352</v>
      </c>
      <c r="J49" s="39">
        <v>1491380</v>
      </c>
      <c r="K49" s="39">
        <v>17555544</v>
      </c>
      <c r="L49" s="40">
        <f t="shared" si="3"/>
        <v>41.278024923583352</v>
      </c>
    </row>
    <row r="50" spans="1:12" ht="36" x14ac:dyDescent="0.25">
      <c r="A50" s="19" t="s">
        <v>191</v>
      </c>
      <c r="B50" s="38" t="s">
        <v>44</v>
      </c>
      <c r="C50" s="39">
        <v>96515000</v>
      </c>
      <c r="D50" s="44">
        <v>0</v>
      </c>
      <c r="E50" s="45">
        <v>10759621</v>
      </c>
      <c r="F50" s="44">
        <f t="shared" si="18"/>
        <v>107274621</v>
      </c>
      <c r="G50" s="44">
        <v>0</v>
      </c>
      <c r="H50" s="44">
        <v>102774621</v>
      </c>
      <c r="I50" s="40">
        <f t="shared" si="2"/>
        <v>95.80515879892971</v>
      </c>
      <c r="J50" s="39">
        <v>0</v>
      </c>
      <c r="K50" s="39">
        <v>102774621</v>
      </c>
      <c r="L50" s="40">
        <f t="shared" si="3"/>
        <v>95.80515879892971</v>
      </c>
    </row>
    <row r="51" spans="1:12" ht="24" x14ac:dyDescent="0.25">
      <c r="A51" s="19" t="s">
        <v>192</v>
      </c>
      <c r="B51" s="38" t="s">
        <v>45</v>
      </c>
      <c r="C51" s="39">
        <v>62096000</v>
      </c>
      <c r="D51" s="44">
        <v>0</v>
      </c>
      <c r="E51" s="45">
        <v>0</v>
      </c>
      <c r="F51" s="44">
        <f t="shared" si="18"/>
        <v>62096000</v>
      </c>
      <c r="G51" s="44">
        <v>5211314</v>
      </c>
      <c r="H51" s="44">
        <v>31313124</v>
      </c>
      <c r="I51" s="40">
        <f t="shared" si="2"/>
        <v>50.426958258180875</v>
      </c>
      <c r="J51" s="39">
        <v>5211314</v>
      </c>
      <c r="K51" s="39">
        <v>31313124</v>
      </c>
      <c r="L51" s="40">
        <f t="shared" si="3"/>
        <v>50.426958258180875</v>
      </c>
    </row>
    <row r="52" spans="1:12" x14ac:dyDescent="0.25">
      <c r="A52" s="19" t="s">
        <v>193</v>
      </c>
      <c r="B52" s="41" t="s">
        <v>46</v>
      </c>
      <c r="C52" s="42">
        <f>SUM(C53+C59)</f>
        <v>3885855000</v>
      </c>
      <c r="D52" s="42">
        <f t="shared" ref="D52:K52" si="22">SUM(D53+D59)</f>
        <v>0</v>
      </c>
      <c r="E52" s="42">
        <f>SUM(E53+E59)</f>
        <v>-388585500</v>
      </c>
      <c r="F52" s="42">
        <f t="shared" si="22"/>
        <v>3497269500</v>
      </c>
      <c r="G52" s="42">
        <f t="shared" si="22"/>
        <v>17084949</v>
      </c>
      <c r="H52" s="42">
        <f t="shared" si="22"/>
        <v>2288562974</v>
      </c>
      <c r="I52" s="43">
        <f t="shared" si="2"/>
        <v>65.438564971901641</v>
      </c>
      <c r="J52" s="42">
        <f t="shared" si="22"/>
        <v>191895312</v>
      </c>
      <c r="K52" s="42">
        <f t="shared" si="22"/>
        <v>545742322</v>
      </c>
      <c r="L52" s="43">
        <f t="shared" si="3"/>
        <v>15.604811753855399</v>
      </c>
    </row>
    <row r="53" spans="1:12" ht="24" x14ac:dyDescent="0.25">
      <c r="A53" s="19" t="s">
        <v>194</v>
      </c>
      <c r="B53" s="38" t="s">
        <v>47</v>
      </c>
      <c r="C53" s="39">
        <f>SUM(C54)</f>
        <v>32689000</v>
      </c>
      <c r="D53" s="39">
        <f t="shared" ref="D53:K54" si="23">SUM(D54)</f>
        <v>0</v>
      </c>
      <c r="E53" s="39">
        <f t="shared" si="23"/>
        <v>-230000</v>
      </c>
      <c r="F53" s="39">
        <f t="shared" si="23"/>
        <v>32459000</v>
      </c>
      <c r="G53" s="39">
        <f t="shared" si="23"/>
        <v>0</v>
      </c>
      <c r="H53" s="39">
        <f t="shared" si="23"/>
        <v>31659000</v>
      </c>
      <c r="I53" s="40">
        <f t="shared" si="2"/>
        <v>97.535352290581969</v>
      </c>
      <c r="J53" s="39">
        <f t="shared" si="23"/>
        <v>0</v>
      </c>
      <c r="K53" s="39">
        <f t="shared" si="23"/>
        <v>0</v>
      </c>
      <c r="L53" s="40">
        <f t="shared" si="3"/>
        <v>0</v>
      </c>
    </row>
    <row r="54" spans="1:12" x14ac:dyDescent="0.25">
      <c r="A54" s="19" t="s">
        <v>195</v>
      </c>
      <c r="B54" s="41" t="s">
        <v>48</v>
      </c>
      <c r="C54" s="42">
        <f>SUM(C55)</f>
        <v>32689000</v>
      </c>
      <c r="D54" s="42">
        <f t="shared" si="23"/>
        <v>0</v>
      </c>
      <c r="E54" s="42">
        <f t="shared" si="23"/>
        <v>-230000</v>
      </c>
      <c r="F54" s="42">
        <f t="shared" si="23"/>
        <v>32459000</v>
      </c>
      <c r="G54" s="42">
        <f t="shared" si="23"/>
        <v>0</v>
      </c>
      <c r="H54" s="42">
        <f t="shared" si="23"/>
        <v>31659000</v>
      </c>
      <c r="I54" s="43">
        <f t="shared" si="2"/>
        <v>97.535352290581969</v>
      </c>
      <c r="J54" s="42">
        <f t="shared" si="23"/>
        <v>0</v>
      </c>
      <c r="K54" s="42">
        <f t="shared" si="23"/>
        <v>0</v>
      </c>
      <c r="L54" s="43">
        <f t="shared" si="3"/>
        <v>0</v>
      </c>
    </row>
    <row r="55" spans="1:12" x14ac:dyDescent="0.25">
      <c r="A55" s="19" t="s">
        <v>196</v>
      </c>
      <c r="B55" s="38" t="s">
        <v>49</v>
      </c>
      <c r="C55" s="39">
        <f>SUM(C56:C58)</f>
        <v>32689000</v>
      </c>
      <c r="D55" s="39">
        <f t="shared" ref="D55:K55" si="24">SUM(D56:D58)</f>
        <v>0</v>
      </c>
      <c r="E55" s="39">
        <f t="shared" si="24"/>
        <v>-230000</v>
      </c>
      <c r="F55" s="39">
        <f t="shared" si="24"/>
        <v>32459000</v>
      </c>
      <c r="G55" s="39">
        <f t="shared" si="24"/>
        <v>0</v>
      </c>
      <c r="H55" s="39">
        <f t="shared" si="24"/>
        <v>31659000</v>
      </c>
      <c r="I55" s="40">
        <f t="shared" si="2"/>
        <v>97.535352290581969</v>
      </c>
      <c r="J55" s="39">
        <f t="shared" si="24"/>
        <v>0</v>
      </c>
      <c r="K55" s="39">
        <f t="shared" si="24"/>
        <v>0</v>
      </c>
      <c r="L55" s="40">
        <f t="shared" si="3"/>
        <v>0</v>
      </c>
    </row>
    <row r="56" spans="1:12" x14ac:dyDescent="0.25">
      <c r="A56" s="19" t="s">
        <v>197</v>
      </c>
      <c r="B56" s="38" t="s">
        <v>50</v>
      </c>
      <c r="C56" s="39">
        <v>1030000</v>
      </c>
      <c r="D56" s="44"/>
      <c r="E56" s="45">
        <v>-230000</v>
      </c>
      <c r="F56" s="44">
        <f t="shared" si="18"/>
        <v>800000</v>
      </c>
      <c r="G56" s="44">
        <v>0</v>
      </c>
      <c r="H56" s="44">
        <v>0</v>
      </c>
      <c r="I56" s="40">
        <f t="shared" si="2"/>
        <v>0</v>
      </c>
      <c r="J56" s="39">
        <v>0</v>
      </c>
      <c r="K56" s="39">
        <v>0</v>
      </c>
      <c r="L56" s="40">
        <f t="shared" si="3"/>
        <v>0</v>
      </c>
    </row>
    <row r="57" spans="1:12" ht="24" x14ac:dyDescent="0.25">
      <c r="A57" s="19" t="s">
        <v>198</v>
      </c>
      <c r="B57" s="38" t="s">
        <v>51</v>
      </c>
      <c r="C57" s="39">
        <v>24931000</v>
      </c>
      <c r="D57" s="44">
        <v>0</v>
      </c>
      <c r="E57" s="45">
        <f t="shared" ref="E57:E73" si="25">+D57</f>
        <v>0</v>
      </c>
      <c r="F57" s="44">
        <f t="shared" si="18"/>
        <v>24931000</v>
      </c>
      <c r="G57" s="44">
        <v>0</v>
      </c>
      <c r="H57" s="44">
        <v>24931000</v>
      </c>
      <c r="I57" s="40">
        <f t="shared" si="2"/>
        <v>100</v>
      </c>
      <c r="J57" s="39">
        <v>0</v>
      </c>
      <c r="K57" s="39">
        <v>0</v>
      </c>
      <c r="L57" s="40">
        <f t="shared" si="3"/>
        <v>0</v>
      </c>
    </row>
    <row r="58" spans="1:12" ht="24" x14ac:dyDescent="0.25">
      <c r="A58" s="19" t="s">
        <v>199</v>
      </c>
      <c r="B58" s="38" t="s">
        <v>52</v>
      </c>
      <c r="C58" s="39">
        <v>6728000</v>
      </c>
      <c r="D58" s="44">
        <v>0</v>
      </c>
      <c r="E58" s="45">
        <f t="shared" si="25"/>
        <v>0</v>
      </c>
      <c r="F58" s="44">
        <f t="shared" si="18"/>
        <v>6728000</v>
      </c>
      <c r="G58" s="44">
        <v>0</v>
      </c>
      <c r="H58" s="44">
        <v>6728000</v>
      </c>
      <c r="I58" s="40">
        <f t="shared" si="2"/>
        <v>100</v>
      </c>
      <c r="J58" s="39">
        <v>0</v>
      </c>
      <c r="K58" s="39">
        <v>0</v>
      </c>
      <c r="L58" s="40">
        <f t="shared" si="3"/>
        <v>0</v>
      </c>
    </row>
    <row r="59" spans="1:12" ht="24" x14ac:dyDescent="0.25">
      <c r="A59" s="19" t="s">
        <v>200</v>
      </c>
      <c r="B59" s="38" t="s">
        <v>53</v>
      </c>
      <c r="C59" s="39">
        <f>SUM(C60+C69)</f>
        <v>3853166000</v>
      </c>
      <c r="D59" s="39">
        <f t="shared" ref="D59:K59" si="26">SUM(D60+D69)</f>
        <v>0</v>
      </c>
      <c r="E59" s="39">
        <f t="shared" si="26"/>
        <v>-388355500</v>
      </c>
      <c r="F59" s="39">
        <f t="shared" si="26"/>
        <v>3464810500</v>
      </c>
      <c r="G59" s="39">
        <f t="shared" si="26"/>
        <v>17084949</v>
      </c>
      <c r="H59" s="39">
        <f t="shared" si="26"/>
        <v>2256903974</v>
      </c>
      <c r="I59" s="40">
        <f t="shared" si="2"/>
        <v>65.137876198424124</v>
      </c>
      <c r="J59" s="39">
        <f t="shared" si="26"/>
        <v>191895312</v>
      </c>
      <c r="K59" s="39">
        <f t="shared" si="26"/>
        <v>545742322</v>
      </c>
      <c r="L59" s="40">
        <f t="shared" si="3"/>
        <v>15.751000581417079</v>
      </c>
    </row>
    <row r="60" spans="1:12" x14ac:dyDescent="0.25">
      <c r="A60" s="19" t="s">
        <v>201</v>
      </c>
      <c r="B60" s="41" t="s">
        <v>54</v>
      </c>
      <c r="C60" s="42">
        <f>SUM(C61+C64)</f>
        <v>45491000</v>
      </c>
      <c r="D60" s="42">
        <f t="shared" ref="D60:K60" si="27">SUM(D61+D64)</f>
        <v>0</v>
      </c>
      <c r="E60" s="42">
        <f t="shared" si="27"/>
        <v>-1645000</v>
      </c>
      <c r="F60" s="42">
        <f t="shared" si="27"/>
        <v>43846000</v>
      </c>
      <c r="G60" s="42">
        <f t="shared" si="27"/>
        <v>0</v>
      </c>
      <c r="H60" s="42">
        <f t="shared" si="27"/>
        <v>36506000</v>
      </c>
      <c r="I60" s="43">
        <f t="shared" si="2"/>
        <v>83.259590384527655</v>
      </c>
      <c r="J60" s="42">
        <f t="shared" si="27"/>
        <v>0</v>
      </c>
      <c r="K60" s="42">
        <f t="shared" si="27"/>
        <v>0</v>
      </c>
      <c r="L60" s="43">
        <f t="shared" si="3"/>
        <v>0</v>
      </c>
    </row>
    <row r="61" spans="1:12" ht="36" x14ac:dyDescent="0.25">
      <c r="A61" s="19" t="s">
        <v>202</v>
      </c>
      <c r="B61" s="38" t="s">
        <v>55</v>
      </c>
      <c r="C61" s="39">
        <f>SUM(C62:C63)</f>
        <v>2413000</v>
      </c>
      <c r="D61" s="39">
        <f t="shared" ref="D61:K61" si="28">SUM(D62:D63)</f>
        <v>0</v>
      </c>
      <c r="E61" s="39">
        <f t="shared" si="28"/>
        <v>-1500000</v>
      </c>
      <c r="F61" s="39">
        <f t="shared" si="28"/>
        <v>913000</v>
      </c>
      <c r="G61" s="39">
        <f t="shared" si="28"/>
        <v>0</v>
      </c>
      <c r="H61" s="39">
        <f t="shared" si="28"/>
        <v>913000</v>
      </c>
      <c r="I61" s="40">
        <f t="shared" si="2"/>
        <v>100</v>
      </c>
      <c r="J61" s="39">
        <f t="shared" si="28"/>
        <v>0</v>
      </c>
      <c r="K61" s="39">
        <f t="shared" si="28"/>
        <v>0</v>
      </c>
      <c r="L61" s="40">
        <f t="shared" si="3"/>
        <v>0</v>
      </c>
    </row>
    <row r="62" spans="1:12" ht="24" x14ac:dyDescent="0.25">
      <c r="A62" s="19" t="s">
        <v>203</v>
      </c>
      <c r="B62" s="38" t="s">
        <v>56</v>
      </c>
      <c r="C62" s="39">
        <v>913000</v>
      </c>
      <c r="D62" s="44">
        <v>0</v>
      </c>
      <c r="E62" s="45">
        <f t="shared" si="25"/>
        <v>0</v>
      </c>
      <c r="F62" s="44">
        <f t="shared" si="18"/>
        <v>913000</v>
      </c>
      <c r="G62" s="44">
        <v>0</v>
      </c>
      <c r="H62" s="44">
        <v>913000</v>
      </c>
      <c r="I62" s="40">
        <f t="shared" si="2"/>
        <v>100</v>
      </c>
      <c r="J62" s="39">
        <v>0</v>
      </c>
      <c r="K62" s="39">
        <v>0</v>
      </c>
      <c r="L62" s="40">
        <f t="shared" si="3"/>
        <v>0</v>
      </c>
    </row>
    <row r="63" spans="1:12" ht="24" x14ac:dyDescent="0.25">
      <c r="A63" s="19" t="s">
        <v>204</v>
      </c>
      <c r="B63" s="38" t="s">
        <v>57</v>
      </c>
      <c r="C63" s="39">
        <v>1500000</v>
      </c>
      <c r="D63" s="44"/>
      <c r="E63" s="45">
        <v>-1500000</v>
      </c>
      <c r="F63" s="44">
        <f t="shared" si="18"/>
        <v>0</v>
      </c>
      <c r="G63" s="44">
        <v>0</v>
      </c>
      <c r="H63" s="44">
        <v>0</v>
      </c>
      <c r="I63" s="40">
        <v>0</v>
      </c>
      <c r="J63" s="39">
        <v>0</v>
      </c>
      <c r="K63" s="39">
        <v>0</v>
      </c>
      <c r="L63" s="40">
        <v>0</v>
      </c>
    </row>
    <row r="64" spans="1:12" ht="36" x14ac:dyDescent="0.25">
      <c r="A64" s="19" t="s">
        <v>205</v>
      </c>
      <c r="B64" s="38" t="s">
        <v>58</v>
      </c>
      <c r="C64" s="39">
        <f>SUM(C65:C68)</f>
        <v>43078000</v>
      </c>
      <c r="D64" s="39">
        <f t="shared" ref="D64:K64" si="29">SUM(D65:D68)</f>
        <v>0</v>
      </c>
      <c r="E64" s="39">
        <f t="shared" si="29"/>
        <v>-145000</v>
      </c>
      <c r="F64" s="39">
        <f t="shared" si="29"/>
        <v>42933000</v>
      </c>
      <c r="G64" s="39">
        <f t="shared" si="29"/>
        <v>0</v>
      </c>
      <c r="H64" s="39">
        <f t="shared" si="29"/>
        <v>35593000</v>
      </c>
      <c r="I64" s="40">
        <f t="shared" si="2"/>
        <v>82.903593972002881</v>
      </c>
      <c r="J64" s="39">
        <f t="shared" si="29"/>
        <v>0</v>
      </c>
      <c r="K64" s="39">
        <f t="shared" si="29"/>
        <v>0</v>
      </c>
      <c r="L64" s="40">
        <f t="shared" si="3"/>
        <v>0</v>
      </c>
    </row>
    <row r="65" spans="1:12" ht="36" x14ac:dyDescent="0.25">
      <c r="A65" s="19" t="s">
        <v>206</v>
      </c>
      <c r="B65" s="38" t="s">
        <v>59</v>
      </c>
      <c r="C65" s="39">
        <v>17588000</v>
      </c>
      <c r="D65" s="44"/>
      <c r="E65" s="45">
        <v>-15000</v>
      </c>
      <c r="F65" s="44">
        <f t="shared" si="18"/>
        <v>17573000</v>
      </c>
      <c r="G65" s="44">
        <v>0</v>
      </c>
      <c r="H65" s="44">
        <v>17073000</v>
      </c>
      <c r="I65" s="40">
        <f t="shared" si="2"/>
        <v>97.154726000113811</v>
      </c>
      <c r="J65" s="39">
        <v>0</v>
      </c>
      <c r="K65" s="39">
        <v>0</v>
      </c>
      <c r="L65" s="40">
        <f t="shared" si="3"/>
        <v>0</v>
      </c>
    </row>
    <row r="66" spans="1:12" ht="36" x14ac:dyDescent="0.25">
      <c r="A66" s="19" t="s">
        <v>207</v>
      </c>
      <c r="B66" s="38" t="s">
        <v>60</v>
      </c>
      <c r="C66" s="39">
        <v>5140000</v>
      </c>
      <c r="D66" s="44">
        <v>0</v>
      </c>
      <c r="E66" s="45">
        <f t="shared" si="25"/>
        <v>0</v>
      </c>
      <c r="F66" s="44">
        <f t="shared" si="18"/>
        <v>5140000</v>
      </c>
      <c r="G66" s="44">
        <v>0</v>
      </c>
      <c r="H66" s="44">
        <v>0</v>
      </c>
      <c r="I66" s="40">
        <f t="shared" si="2"/>
        <v>0</v>
      </c>
      <c r="J66" s="39">
        <v>0</v>
      </c>
      <c r="K66" s="39">
        <v>0</v>
      </c>
      <c r="L66" s="40">
        <f t="shared" si="3"/>
        <v>0</v>
      </c>
    </row>
    <row r="67" spans="1:12" ht="24" x14ac:dyDescent="0.25">
      <c r="A67" s="19" t="s">
        <v>208</v>
      </c>
      <c r="B67" s="38" t="s">
        <v>61</v>
      </c>
      <c r="C67" s="39">
        <v>11195000</v>
      </c>
      <c r="D67" s="44"/>
      <c r="E67" s="45">
        <v>-130000</v>
      </c>
      <c r="F67" s="44">
        <f t="shared" si="18"/>
        <v>11065000</v>
      </c>
      <c r="G67" s="44">
        <v>0</v>
      </c>
      <c r="H67" s="44">
        <v>10165000</v>
      </c>
      <c r="I67" s="40">
        <f t="shared" si="2"/>
        <v>91.866244916403076</v>
      </c>
      <c r="J67" s="39">
        <v>0</v>
      </c>
      <c r="K67" s="39">
        <v>0</v>
      </c>
      <c r="L67" s="40">
        <f t="shared" si="3"/>
        <v>0</v>
      </c>
    </row>
    <row r="68" spans="1:12" ht="24" x14ac:dyDescent="0.25">
      <c r="A68" s="19" t="s">
        <v>209</v>
      </c>
      <c r="B68" s="38" t="s">
        <v>62</v>
      </c>
      <c r="C68" s="39">
        <v>9155000</v>
      </c>
      <c r="D68" s="44">
        <v>0</v>
      </c>
      <c r="E68" s="45">
        <f t="shared" si="25"/>
        <v>0</v>
      </c>
      <c r="F68" s="44">
        <f t="shared" si="18"/>
        <v>9155000</v>
      </c>
      <c r="G68" s="44">
        <v>0</v>
      </c>
      <c r="H68" s="44">
        <v>8355000</v>
      </c>
      <c r="I68" s="40">
        <f t="shared" si="2"/>
        <v>91.261605679956304</v>
      </c>
      <c r="J68" s="39">
        <v>0</v>
      </c>
      <c r="K68" s="39">
        <v>0</v>
      </c>
      <c r="L68" s="40">
        <f t="shared" si="3"/>
        <v>0</v>
      </c>
    </row>
    <row r="69" spans="1:12" x14ac:dyDescent="0.25">
      <c r="A69" s="19" t="s">
        <v>210</v>
      </c>
      <c r="B69" s="38" t="s">
        <v>63</v>
      </c>
      <c r="C69" s="39">
        <v>3807675000</v>
      </c>
      <c r="D69" s="44"/>
      <c r="E69" s="45">
        <v>-386710500</v>
      </c>
      <c r="F69" s="44">
        <f t="shared" si="18"/>
        <v>3420964500</v>
      </c>
      <c r="G69" s="44">
        <v>17084949</v>
      </c>
      <c r="H69" s="44">
        <v>2220397974</v>
      </c>
      <c r="I69" s="40">
        <f t="shared" si="2"/>
        <v>64.905612846903267</v>
      </c>
      <c r="J69" s="39">
        <v>191895312</v>
      </c>
      <c r="K69" s="39">
        <v>545742322</v>
      </c>
      <c r="L69" s="40">
        <f t="shared" si="3"/>
        <v>15.95287884454808</v>
      </c>
    </row>
    <row r="70" spans="1:12" ht="84" x14ac:dyDescent="0.25">
      <c r="A70" s="19" t="s">
        <v>211</v>
      </c>
      <c r="B70" s="38" t="s">
        <v>64</v>
      </c>
      <c r="C70" s="39">
        <f>SUM(C71:C73)</f>
        <v>645620000</v>
      </c>
      <c r="D70" s="39">
        <f t="shared" ref="D70:K70" si="30">SUM(D71:D73)</f>
        <v>0</v>
      </c>
      <c r="E70" s="39">
        <f t="shared" si="30"/>
        <v>-745000</v>
      </c>
      <c r="F70" s="39">
        <f t="shared" si="30"/>
        <v>644875000</v>
      </c>
      <c r="G70" s="39">
        <f t="shared" si="30"/>
        <v>0</v>
      </c>
      <c r="H70" s="39">
        <f t="shared" si="30"/>
        <v>259983867</v>
      </c>
      <c r="I70" s="40">
        <f t="shared" si="2"/>
        <v>40.315389339019191</v>
      </c>
      <c r="J70" s="39">
        <f t="shared" si="30"/>
        <v>35168999</v>
      </c>
      <c r="K70" s="39">
        <f t="shared" si="30"/>
        <v>98582759</v>
      </c>
      <c r="L70" s="40">
        <f t="shared" si="3"/>
        <v>15.287111300639658</v>
      </c>
    </row>
    <row r="71" spans="1:12" ht="24" x14ac:dyDescent="0.25">
      <c r="A71" s="19" t="s">
        <v>212</v>
      </c>
      <c r="B71" s="38" t="s">
        <v>65</v>
      </c>
      <c r="C71" s="39">
        <v>1545000</v>
      </c>
      <c r="D71" s="44"/>
      <c r="E71" s="45">
        <v>-745000</v>
      </c>
      <c r="F71" s="44">
        <f t="shared" si="18"/>
        <v>800000</v>
      </c>
      <c r="G71" s="44">
        <v>0</v>
      </c>
      <c r="H71" s="44">
        <v>0</v>
      </c>
      <c r="I71" s="40">
        <f t="shared" si="2"/>
        <v>0</v>
      </c>
      <c r="J71" s="39">
        <v>0</v>
      </c>
      <c r="K71" s="39">
        <v>0</v>
      </c>
      <c r="L71" s="40">
        <f t="shared" si="3"/>
        <v>0</v>
      </c>
    </row>
    <row r="72" spans="1:12" ht="36" x14ac:dyDescent="0.25">
      <c r="A72" s="19" t="s">
        <v>213</v>
      </c>
      <c r="B72" s="38" t="s">
        <v>66</v>
      </c>
      <c r="C72" s="39">
        <v>454075000</v>
      </c>
      <c r="D72" s="44">
        <v>0</v>
      </c>
      <c r="E72" s="45">
        <f t="shared" si="25"/>
        <v>0</v>
      </c>
      <c r="F72" s="44">
        <f t="shared" si="18"/>
        <v>454075000</v>
      </c>
      <c r="G72" s="44">
        <v>0</v>
      </c>
      <c r="H72" s="44">
        <v>148262417</v>
      </c>
      <c r="I72" s="40">
        <f t="shared" si="2"/>
        <v>32.65152606948191</v>
      </c>
      <c r="J72" s="39">
        <v>35168999</v>
      </c>
      <c r="K72" s="39">
        <v>98582759</v>
      </c>
      <c r="L72" s="40">
        <f t="shared" si="3"/>
        <v>21.710677531244837</v>
      </c>
    </row>
    <row r="73" spans="1:12" ht="24" x14ac:dyDescent="0.25">
      <c r="A73" s="19" t="s">
        <v>214</v>
      </c>
      <c r="B73" s="38" t="s">
        <v>67</v>
      </c>
      <c r="C73" s="39">
        <f>SUM(C74)</f>
        <v>190000000</v>
      </c>
      <c r="D73" s="44">
        <v>0</v>
      </c>
      <c r="E73" s="45">
        <f t="shared" si="25"/>
        <v>0</v>
      </c>
      <c r="F73" s="44">
        <f t="shared" si="18"/>
        <v>190000000</v>
      </c>
      <c r="G73" s="44">
        <v>0</v>
      </c>
      <c r="H73" s="44">
        <v>111721450</v>
      </c>
      <c r="I73" s="40">
        <f t="shared" ref="I73:I136" si="31">+(H73/F73)*100</f>
        <v>58.800763157894743</v>
      </c>
      <c r="J73" s="39">
        <v>0</v>
      </c>
      <c r="K73" s="39">
        <v>0</v>
      </c>
      <c r="L73" s="40">
        <f t="shared" ref="L73:L136" si="32">+(K73/F73)*100</f>
        <v>0</v>
      </c>
    </row>
    <row r="74" spans="1:12" x14ac:dyDescent="0.25">
      <c r="A74" s="19" t="s">
        <v>215</v>
      </c>
      <c r="B74" s="38" t="s">
        <v>68</v>
      </c>
      <c r="C74" s="39">
        <v>190000000</v>
      </c>
      <c r="D74" s="44">
        <v>0</v>
      </c>
      <c r="E74" s="45">
        <v>0</v>
      </c>
      <c r="F74" s="44">
        <f t="shared" si="18"/>
        <v>190000000</v>
      </c>
      <c r="G74" s="44">
        <v>0</v>
      </c>
      <c r="H74" s="44">
        <v>111721450</v>
      </c>
      <c r="I74" s="40">
        <f t="shared" si="31"/>
        <v>58.800763157894743</v>
      </c>
      <c r="J74" s="39">
        <v>0</v>
      </c>
      <c r="K74" s="39">
        <v>0</v>
      </c>
      <c r="L74" s="40">
        <f t="shared" si="32"/>
        <v>0</v>
      </c>
    </row>
    <row r="75" spans="1:12" ht="48" x14ac:dyDescent="0.25">
      <c r="A75" s="19" t="s">
        <v>216</v>
      </c>
      <c r="B75" s="38" t="s">
        <v>69</v>
      </c>
      <c r="C75" s="39">
        <f t="shared" ref="C75:H75" si="33">SUM(C76+C82+C84)</f>
        <v>858370000</v>
      </c>
      <c r="D75" s="39">
        <f t="shared" si="33"/>
        <v>0</v>
      </c>
      <c r="E75" s="39">
        <f t="shared" si="33"/>
        <v>-24346062</v>
      </c>
      <c r="F75" s="39">
        <f t="shared" si="33"/>
        <v>834023938</v>
      </c>
      <c r="G75" s="39">
        <f t="shared" si="33"/>
        <v>193653</v>
      </c>
      <c r="H75" s="39">
        <f t="shared" si="33"/>
        <v>585521841</v>
      </c>
      <c r="I75" s="40">
        <f t="shared" si="31"/>
        <v>70.204440702755946</v>
      </c>
      <c r="J75" s="39">
        <v>52281800</v>
      </c>
      <c r="K75" s="39">
        <v>88643434</v>
      </c>
      <c r="L75" s="40">
        <f t="shared" si="32"/>
        <v>10.628404049477053</v>
      </c>
    </row>
    <row r="76" spans="1:12" ht="24" x14ac:dyDescent="0.25">
      <c r="A76" s="19" t="s">
        <v>217</v>
      </c>
      <c r="B76" s="38" t="s">
        <v>70</v>
      </c>
      <c r="C76" s="39">
        <f>SUM(C77:C81)</f>
        <v>205270000</v>
      </c>
      <c r="D76" s="39">
        <f t="shared" ref="D76:K76" si="34">SUM(D77:D81)</f>
        <v>0</v>
      </c>
      <c r="E76" s="39">
        <f t="shared" si="34"/>
        <v>0</v>
      </c>
      <c r="F76" s="39">
        <f t="shared" si="34"/>
        <v>205270000</v>
      </c>
      <c r="G76" s="39">
        <f t="shared" si="34"/>
        <v>193653</v>
      </c>
      <c r="H76" s="39">
        <f t="shared" si="34"/>
        <v>989349</v>
      </c>
      <c r="I76" s="40">
        <f t="shared" si="31"/>
        <v>0.48197447264578358</v>
      </c>
      <c r="J76" s="39">
        <f t="shared" si="34"/>
        <v>193653</v>
      </c>
      <c r="K76" s="39">
        <f t="shared" si="34"/>
        <v>989349</v>
      </c>
      <c r="L76" s="40">
        <f t="shared" si="32"/>
        <v>0.48197447264578358</v>
      </c>
    </row>
    <row r="77" spans="1:12" ht="24" x14ac:dyDescent="0.25">
      <c r="A77" s="19" t="s">
        <v>218</v>
      </c>
      <c r="B77" s="38" t="s">
        <v>71</v>
      </c>
      <c r="C77" s="39">
        <v>7000000</v>
      </c>
      <c r="D77" s="44">
        <v>0</v>
      </c>
      <c r="E77" s="45">
        <f t="shared" ref="E77:E81" si="35">+D77</f>
        <v>0</v>
      </c>
      <c r="F77" s="44">
        <f t="shared" si="18"/>
        <v>7000000</v>
      </c>
      <c r="G77" s="44">
        <v>0</v>
      </c>
      <c r="H77" s="44">
        <v>0</v>
      </c>
      <c r="I77" s="40">
        <f t="shared" si="31"/>
        <v>0</v>
      </c>
      <c r="J77" s="39">
        <v>0</v>
      </c>
      <c r="K77" s="39">
        <v>0</v>
      </c>
      <c r="L77" s="40">
        <f t="shared" si="32"/>
        <v>0</v>
      </c>
    </row>
    <row r="78" spans="1:12" ht="36" x14ac:dyDescent="0.25">
      <c r="A78" s="19" t="s">
        <v>219</v>
      </c>
      <c r="B78" s="38" t="s">
        <v>72</v>
      </c>
      <c r="C78" s="39">
        <v>165000000</v>
      </c>
      <c r="D78" s="44">
        <v>0</v>
      </c>
      <c r="E78" s="45">
        <f t="shared" si="35"/>
        <v>0</v>
      </c>
      <c r="F78" s="44">
        <f t="shared" si="18"/>
        <v>165000000</v>
      </c>
      <c r="G78" s="44">
        <v>0</v>
      </c>
      <c r="H78" s="44">
        <v>0</v>
      </c>
      <c r="I78" s="40">
        <f t="shared" si="31"/>
        <v>0</v>
      </c>
      <c r="J78" s="39">
        <v>0</v>
      </c>
      <c r="K78" s="39">
        <v>0</v>
      </c>
      <c r="L78" s="40">
        <f t="shared" si="32"/>
        <v>0</v>
      </c>
    </row>
    <row r="79" spans="1:12" ht="36" x14ac:dyDescent="0.25">
      <c r="A79" s="19" t="s">
        <v>220</v>
      </c>
      <c r="B79" s="38" t="s">
        <v>73</v>
      </c>
      <c r="C79" s="39">
        <v>693000</v>
      </c>
      <c r="D79" s="44">
        <v>0</v>
      </c>
      <c r="E79" s="45">
        <f t="shared" si="35"/>
        <v>0</v>
      </c>
      <c r="F79" s="44">
        <f t="shared" si="18"/>
        <v>693000</v>
      </c>
      <c r="G79" s="44">
        <v>0</v>
      </c>
      <c r="H79" s="44">
        <v>0</v>
      </c>
      <c r="I79" s="40">
        <f t="shared" si="31"/>
        <v>0</v>
      </c>
      <c r="J79" s="39">
        <v>0</v>
      </c>
      <c r="K79" s="39">
        <v>0</v>
      </c>
      <c r="L79" s="40">
        <f t="shared" si="32"/>
        <v>0</v>
      </c>
    </row>
    <row r="80" spans="1:12" ht="36" x14ac:dyDescent="0.25">
      <c r="A80" s="19" t="s">
        <v>221</v>
      </c>
      <c r="B80" s="38" t="s">
        <v>74</v>
      </c>
      <c r="C80" s="39">
        <v>3270000</v>
      </c>
      <c r="D80" s="44">
        <v>0</v>
      </c>
      <c r="E80" s="45">
        <f t="shared" si="35"/>
        <v>0</v>
      </c>
      <c r="F80" s="44">
        <f t="shared" si="18"/>
        <v>3270000</v>
      </c>
      <c r="G80" s="44">
        <v>193653</v>
      </c>
      <c r="H80" s="44">
        <v>989349</v>
      </c>
      <c r="I80" s="40">
        <f t="shared" si="31"/>
        <v>30.255321100917431</v>
      </c>
      <c r="J80" s="39">
        <v>193653</v>
      </c>
      <c r="K80" s="39">
        <v>989349</v>
      </c>
      <c r="L80" s="40">
        <f t="shared" si="32"/>
        <v>30.255321100917431</v>
      </c>
    </row>
    <row r="81" spans="1:12" ht="36" x14ac:dyDescent="0.25">
      <c r="A81" s="19" t="s">
        <v>222</v>
      </c>
      <c r="B81" s="38" t="s">
        <v>75</v>
      </c>
      <c r="C81" s="39">
        <v>29307000</v>
      </c>
      <c r="D81" s="44">
        <v>0</v>
      </c>
      <c r="E81" s="45">
        <f t="shared" si="35"/>
        <v>0</v>
      </c>
      <c r="F81" s="44">
        <f t="shared" si="18"/>
        <v>29307000</v>
      </c>
      <c r="G81" s="44">
        <v>0</v>
      </c>
      <c r="H81" s="44">
        <v>0</v>
      </c>
      <c r="I81" s="40">
        <f t="shared" si="31"/>
        <v>0</v>
      </c>
      <c r="J81" s="39">
        <v>0</v>
      </c>
      <c r="K81" s="39">
        <v>0</v>
      </c>
      <c r="L81" s="40">
        <f t="shared" si="32"/>
        <v>0</v>
      </c>
    </row>
    <row r="82" spans="1:12" x14ac:dyDescent="0.25">
      <c r="A82" s="19" t="s">
        <v>223</v>
      </c>
      <c r="B82" s="38" t="s">
        <v>76</v>
      </c>
      <c r="C82" s="39">
        <f>SUM(C83)</f>
        <v>607300000</v>
      </c>
      <c r="D82" s="39">
        <f t="shared" ref="D82:K82" si="36">SUM(D83)</f>
        <v>0</v>
      </c>
      <c r="E82" s="39">
        <f t="shared" si="36"/>
        <v>-1046062</v>
      </c>
      <c r="F82" s="39">
        <f t="shared" si="36"/>
        <v>606253938</v>
      </c>
      <c r="G82" s="39">
        <f t="shared" si="36"/>
        <v>0</v>
      </c>
      <c r="H82" s="39">
        <f t="shared" si="36"/>
        <v>565532492</v>
      </c>
      <c r="I82" s="40">
        <f t="shared" si="31"/>
        <v>93.283104084348238</v>
      </c>
      <c r="J82" s="39">
        <f t="shared" si="36"/>
        <v>33088147</v>
      </c>
      <c r="K82" s="39">
        <f t="shared" si="36"/>
        <v>68654085</v>
      </c>
      <c r="L82" s="40">
        <f t="shared" si="32"/>
        <v>11.324311595646904</v>
      </c>
    </row>
    <row r="83" spans="1:12" ht="72" x14ac:dyDescent="0.25">
      <c r="A83" s="19" t="s">
        <v>224</v>
      </c>
      <c r="B83" s="38" t="s">
        <v>77</v>
      </c>
      <c r="C83" s="39">
        <v>607300000</v>
      </c>
      <c r="D83" s="44"/>
      <c r="E83" s="45">
        <v>-1046062</v>
      </c>
      <c r="F83" s="44">
        <f t="shared" si="18"/>
        <v>606253938</v>
      </c>
      <c r="G83" s="44">
        <v>0</v>
      </c>
      <c r="H83" s="44">
        <v>565532492</v>
      </c>
      <c r="I83" s="40">
        <f t="shared" si="31"/>
        <v>93.283104084348238</v>
      </c>
      <c r="J83" s="39">
        <v>33088147</v>
      </c>
      <c r="K83" s="39">
        <v>68654085</v>
      </c>
      <c r="L83" s="40">
        <f t="shared" si="32"/>
        <v>11.324311595646904</v>
      </c>
    </row>
    <row r="84" spans="1:12" ht="24" x14ac:dyDescent="0.25">
      <c r="A84" s="19" t="s">
        <v>225</v>
      </c>
      <c r="B84" s="38" t="s">
        <v>78</v>
      </c>
      <c r="C84" s="39">
        <f>SUM(C85)</f>
        <v>45800000</v>
      </c>
      <c r="D84" s="39">
        <f t="shared" ref="D84:K84" si="37">SUM(D85)</f>
        <v>0</v>
      </c>
      <c r="E84" s="39">
        <f t="shared" si="37"/>
        <v>-23300000</v>
      </c>
      <c r="F84" s="39">
        <f t="shared" si="37"/>
        <v>22500000</v>
      </c>
      <c r="G84" s="39">
        <f t="shared" si="37"/>
        <v>0</v>
      </c>
      <c r="H84" s="39">
        <f t="shared" si="37"/>
        <v>19000000</v>
      </c>
      <c r="I84" s="40">
        <f t="shared" si="31"/>
        <v>84.444444444444443</v>
      </c>
      <c r="J84" s="39">
        <f t="shared" si="37"/>
        <v>19000000</v>
      </c>
      <c r="K84" s="39">
        <f t="shared" si="37"/>
        <v>19000000</v>
      </c>
      <c r="L84" s="40">
        <f t="shared" si="32"/>
        <v>84.444444444444443</v>
      </c>
    </row>
    <row r="85" spans="1:12" ht="48" x14ac:dyDescent="0.25">
      <c r="A85" s="19" t="s">
        <v>226</v>
      </c>
      <c r="B85" s="38" t="s">
        <v>79</v>
      </c>
      <c r="C85" s="39">
        <v>45800000</v>
      </c>
      <c r="D85" s="44"/>
      <c r="E85" s="45">
        <v>-23300000</v>
      </c>
      <c r="F85" s="44">
        <f t="shared" si="18"/>
        <v>22500000</v>
      </c>
      <c r="G85" s="44">
        <v>0</v>
      </c>
      <c r="H85" s="44">
        <v>19000000</v>
      </c>
      <c r="I85" s="40">
        <f t="shared" si="31"/>
        <v>84.444444444444443</v>
      </c>
      <c r="J85" s="39">
        <v>19000000</v>
      </c>
      <c r="K85" s="39">
        <v>19000000</v>
      </c>
      <c r="L85" s="40">
        <f t="shared" si="32"/>
        <v>84.444444444444443</v>
      </c>
    </row>
    <row r="86" spans="1:12" ht="36" x14ac:dyDescent="0.25">
      <c r="A86" s="19" t="s">
        <v>227</v>
      </c>
      <c r="B86" s="38" t="s">
        <v>80</v>
      </c>
      <c r="C86" s="39">
        <f>SUM(C87+C89+C93+C98+C103)</f>
        <v>1924494000</v>
      </c>
      <c r="D86" s="39">
        <f t="shared" ref="D86:K86" si="38">SUM(D87+D89+D93+D98+D103)</f>
        <v>0</v>
      </c>
      <c r="E86" s="39">
        <f t="shared" si="38"/>
        <v>-362119438</v>
      </c>
      <c r="F86" s="39">
        <f t="shared" si="38"/>
        <v>1562374562</v>
      </c>
      <c r="G86" s="39">
        <f t="shared" si="38"/>
        <v>5430469</v>
      </c>
      <c r="H86" s="39">
        <f t="shared" si="38"/>
        <v>1167358926</v>
      </c>
      <c r="I86" s="40">
        <f t="shared" si="31"/>
        <v>74.716969566226211</v>
      </c>
      <c r="J86" s="39">
        <f t="shared" si="38"/>
        <v>92983686</v>
      </c>
      <c r="K86" s="39">
        <f t="shared" si="38"/>
        <v>299282789</v>
      </c>
      <c r="L86" s="40">
        <f t="shared" si="32"/>
        <v>19.1556363166133</v>
      </c>
    </row>
    <row r="87" spans="1:12" x14ac:dyDescent="0.25">
      <c r="A87" s="19" t="s">
        <v>228</v>
      </c>
      <c r="B87" s="38" t="s">
        <v>81</v>
      </c>
      <c r="C87" s="39">
        <f>SUM(C88)</f>
        <v>4738000</v>
      </c>
      <c r="D87" s="39">
        <f t="shared" ref="D87:K87" si="39">SUM(D88)</f>
        <v>0</v>
      </c>
      <c r="E87" s="39">
        <f t="shared" si="39"/>
        <v>-1099056</v>
      </c>
      <c r="F87" s="39">
        <f t="shared" si="39"/>
        <v>3638944</v>
      </c>
      <c r="G87" s="39">
        <f t="shared" si="39"/>
        <v>659736</v>
      </c>
      <c r="H87" s="39">
        <f t="shared" si="39"/>
        <v>1099560</v>
      </c>
      <c r="I87" s="40">
        <f t="shared" si="31"/>
        <v>30.216458401118569</v>
      </c>
      <c r="J87" s="39">
        <f t="shared" si="39"/>
        <v>219912</v>
      </c>
      <c r="K87" s="39">
        <f t="shared" si="39"/>
        <v>659736</v>
      </c>
      <c r="L87" s="40">
        <f t="shared" si="32"/>
        <v>18.129875040671138</v>
      </c>
    </row>
    <row r="88" spans="1:12" ht="24" x14ac:dyDescent="0.25">
      <c r="A88" s="19" t="s">
        <v>229</v>
      </c>
      <c r="B88" s="38" t="s">
        <v>82</v>
      </c>
      <c r="C88" s="39">
        <v>4738000</v>
      </c>
      <c r="D88" s="44"/>
      <c r="E88" s="45">
        <v>-1099056</v>
      </c>
      <c r="F88" s="44">
        <f t="shared" si="18"/>
        <v>3638944</v>
      </c>
      <c r="G88" s="44">
        <v>659736</v>
      </c>
      <c r="H88" s="44">
        <v>1099560</v>
      </c>
      <c r="I88" s="40">
        <f t="shared" si="31"/>
        <v>30.216458401118569</v>
      </c>
      <c r="J88" s="39">
        <v>219912</v>
      </c>
      <c r="K88" s="39">
        <v>659736</v>
      </c>
      <c r="L88" s="40">
        <f t="shared" si="32"/>
        <v>18.129875040671138</v>
      </c>
    </row>
    <row r="89" spans="1:12" ht="24" x14ac:dyDescent="0.25">
      <c r="A89" s="19" t="s">
        <v>230</v>
      </c>
      <c r="B89" s="38" t="s">
        <v>83</v>
      </c>
      <c r="C89" s="39">
        <f>SUM(C90:C92)</f>
        <v>247742000</v>
      </c>
      <c r="D89" s="39">
        <f t="shared" ref="D89:K89" si="40">SUM(D90:D92)</f>
        <v>0</v>
      </c>
      <c r="E89" s="39">
        <f t="shared" si="40"/>
        <v>-5561048</v>
      </c>
      <c r="F89" s="39">
        <f t="shared" si="40"/>
        <v>242180952</v>
      </c>
      <c r="G89" s="39">
        <f t="shared" si="40"/>
        <v>0</v>
      </c>
      <c r="H89" s="39">
        <f t="shared" si="40"/>
        <v>195157448</v>
      </c>
      <c r="I89" s="40">
        <f t="shared" si="31"/>
        <v>80.583318542739889</v>
      </c>
      <c r="J89" s="39">
        <f t="shared" si="40"/>
        <v>17286490</v>
      </c>
      <c r="K89" s="39">
        <f t="shared" si="40"/>
        <v>68974466</v>
      </c>
      <c r="L89" s="40">
        <f t="shared" si="32"/>
        <v>28.48054953553903</v>
      </c>
    </row>
    <row r="90" spans="1:12" ht="48" x14ac:dyDescent="0.25">
      <c r="A90" s="19" t="s">
        <v>231</v>
      </c>
      <c r="B90" s="38" t="s">
        <v>84</v>
      </c>
      <c r="C90" s="39">
        <v>0</v>
      </c>
      <c r="D90" s="44">
        <v>0</v>
      </c>
      <c r="E90" s="45">
        <v>438952</v>
      </c>
      <c r="F90" s="44">
        <f t="shared" si="18"/>
        <v>438952</v>
      </c>
      <c r="G90" s="44">
        <v>0</v>
      </c>
      <c r="H90" s="44">
        <v>438952</v>
      </c>
      <c r="I90" s="40">
        <f t="shared" si="31"/>
        <v>100</v>
      </c>
      <c r="J90" s="39">
        <v>0</v>
      </c>
      <c r="K90" s="39">
        <v>438952</v>
      </c>
      <c r="L90" s="40">
        <f t="shared" si="32"/>
        <v>100</v>
      </c>
    </row>
    <row r="91" spans="1:12" ht="48" x14ac:dyDescent="0.25">
      <c r="A91" s="19" t="s">
        <v>232</v>
      </c>
      <c r="B91" s="38" t="s">
        <v>85</v>
      </c>
      <c r="C91" s="39">
        <v>6500000</v>
      </c>
      <c r="D91" s="44">
        <v>0</v>
      </c>
      <c r="E91" s="45">
        <f t="shared" ref="E91:E95" si="41">+D91</f>
        <v>0</v>
      </c>
      <c r="F91" s="44">
        <f t="shared" si="18"/>
        <v>6500000</v>
      </c>
      <c r="G91" s="44">
        <v>0</v>
      </c>
      <c r="H91" s="44">
        <v>0</v>
      </c>
      <c r="I91" s="40">
        <f t="shared" si="31"/>
        <v>0</v>
      </c>
      <c r="J91" s="39">
        <v>0</v>
      </c>
      <c r="K91" s="39">
        <v>0</v>
      </c>
      <c r="L91" s="40">
        <f t="shared" si="32"/>
        <v>0</v>
      </c>
    </row>
    <row r="92" spans="1:12" ht="24" x14ac:dyDescent="0.25">
      <c r="A92" s="19" t="s">
        <v>233</v>
      </c>
      <c r="B92" s="38" t="s">
        <v>86</v>
      </c>
      <c r="C92" s="39">
        <v>241242000</v>
      </c>
      <c r="D92" s="44"/>
      <c r="E92" s="45">
        <v>-6000000</v>
      </c>
      <c r="F92" s="44">
        <f t="shared" si="18"/>
        <v>235242000</v>
      </c>
      <c r="G92" s="44">
        <v>0</v>
      </c>
      <c r="H92" s="44">
        <v>194718496</v>
      </c>
      <c r="I92" s="40">
        <f t="shared" si="31"/>
        <v>82.773695173480917</v>
      </c>
      <c r="J92" s="39">
        <v>17286490</v>
      </c>
      <c r="K92" s="39">
        <v>68535514</v>
      </c>
      <c r="L92" s="40">
        <f t="shared" si="32"/>
        <v>29.134046641331057</v>
      </c>
    </row>
    <row r="93" spans="1:12" ht="48" x14ac:dyDescent="0.25">
      <c r="A93" s="19" t="s">
        <v>234</v>
      </c>
      <c r="B93" s="38" t="s">
        <v>87</v>
      </c>
      <c r="C93" s="39">
        <f>SUM(C94:C97)</f>
        <v>299603000</v>
      </c>
      <c r="D93" s="39">
        <f t="shared" ref="D93:K93" si="42">SUM(D94:D97)</f>
        <v>0</v>
      </c>
      <c r="E93" s="39">
        <f t="shared" si="42"/>
        <v>-65131157</v>
      </c>
      <c r="F93" s="39">
        <f t="shared" si="42"/>
        <v>234471843</v>
      </c>
      <c r="G93" s="39">
        <f t="shared" si="42"/>
        <v>4770733</v>
      </c>
      <c r="H93" s="39">
        <f t="shared" si="42"/>
        <v>173634923</v>
      </c>
      <c r="I93" s="40">
        <f t="shared" si="31"/>
        <v>74.053635088286484</v>
      </c>
      <c r="J93" s="39">
        <f t="shared" si="42"/>
        <v>13344205</v>
      </c>
      <c r="K93" s="39">
        <f t="shared" si="42"/>
        <v>61827995</v>
      </c>
      <c r="L93" s="40">
        <f t="shared" si="32"/>
        <v>26.369048926697779</v>
      </c>
    </row>
    <row r="94" spans="1:12" x14ac:dyDescent="0.25">
      <c r="A94" s="19" t="s">
        <v>235</v>
      </c>
      <c r="B94" s="38" t="s">
        <v>88</v>
      </c>
      <c r="C94" s="39">
        <v>52530000</v>
      </c>
      <c r="D94" s="44">
        <v>0</v>
      </c>
      <c r="E94" s="45">
        <f t="shared" si="41"/>
        <v>0</v>
      </c>
      <c r="F94" s="44">
        <f t="shared" si="18"/>
        <v>52530000</v>
      </c>
      <c r="G94" s="44">
        <v>3142990</v>
      </c>
      <c r="H94" s="44">
        <v>18824560</v>
      </c>
      <c r="I94" s="40">
        <f t="shared" si="31"/>
        <v>35.835827146392532</v>
      </c>
      <c r="J94" s="39">
        <v>3142990</v>
      </c>
      <c r="K94" s="39">
        <v>18824560</v>
      </c>
      <c r="L94" s="40">
        <f t="shared" si="32"/>
        <v>35.835827146392532</v>
      </c>
    </row>
    <row r="95" spans="1:12" ht="24" x14ac:dyDescent="0.25">
      <c r="A95" s="19" t="s">
        <v>236</v>
      </c>
      <c r="B95" s="38" t="s">
        <v>89</v>
      </c>
      <c r="C95" s="39">
        <v>45423000</v>
      </c>
      <c r="D95" s="44">
        <v>0</v>
      </c>
      <c r="E95" s="45">
        <f t="shared" si="41"/>
        <v>0</v>
      </c>
      <c r="F95" s="44">
        <f t="shared" si="18"/>
        <v>45423000</v>
      </c>
      <c r="G95" s="44">
        <v>1627743</v>
      </c>
      <c r="H95" s="44">
        <v>18291520</v>
      </c>
      <c r="I95" s="40">
        <f t="shared" si="31"/>
        <v>40.269290887876188</v>
      </c>
      <c r="J95" s="39">
        <v>1627743</v>
      </c>
      <c r="K95" s="39">
        <v>18291520</v>
      </c>
      <c r="L95" s="40">
        <f t="shared" si="32"/>
        <v>40.269290887876188</v>
      </c>
    </row>
    <row r="96" spans="1:12" ht="36" x14ac:dyDescent="0.25">
      <c r="A96" s="19" t="s">
        <v>237</v>
      </c>
      <c r="B96" s="38" t="s">
        <v>90</v>
      </c>
      <c r="C96" s="39">
        <v>196500000</v>
      </c>
      <c r="D96" s="44"/>
      <c r="E96" s="45">
        <v>-59981157</v>
      </c>
      <c r="F96" s="44">
        <f t="shared" si="18"/>
        <v>136518843</v>
      </c>
      <c r="G96" s="44">
        <v>0</v>
      </c>
      <c r="H96" s="44">
        <v>136518843</v>
      </c>
      <c r="I96" s="40">
        <f t="shared" si="31"/>
        <v>100</v>
      </c>
      <c r="J96" s="39">
        <v>8573472</v>
      </c>
      <c r="K96" s="39">
        <v>24711915</v>
      </c>
      <c r="L96" s="40">
        <f t="shared" si="32"/>
        <v>18.101468234681715</v>
      </c>
    </row>
    <row r="97" spans="1:12" ht="36" x14ac:dyDescent="0.25">
      <c r="A97" s="19" t="s">
        <v>238</v>
      </c>
      <c r="B97" s="38" t="s">
        <v>91</v>
      </c>
      <c r="C97" s="39">
        <v>5150000</v>
      </c>
      <c r="D97" s="44"/>
      <c r="E97" s="45">
        <v>-5150000</v>
      </c>
      <c r="F97" s="44">
        <f t="shared" si="18"/>
        <v>0</v>
      </c>
      <c r="G97" s="44">
        <v>0</v>
      </c>
      <c r="H97" s="44">
        <v>0</v>
      </c>
      <c r="I97" s="40">
        <v>0</v>
      </c>
      <c r="J97" s="39">
        <v>0</v>
      </c>
      <c r="K97" s="39">
        <v>0</v>
      </c>
      <c r="L97" s="40">
        <v>0</v>
      </c>
    </row>
    <row r="98" spans="1:12" x14ac:dyDescent="0.25">
      <c r="A98" s="19" t="s">
        <v>239</v>
      </c>
      <c r="B98" s="38" t="s">
        <v>92</v>
      </c>
      <c r="C98" s="39">
        <f>SUM(C99:C102)</f>
        <v>779751000</v>
      </c>
      <c r="D98" s="39">
        <f t="shared" ref="D98:K98" si="43">SUM(D99:D102)</f>
        <v>0</v>
      </c>
      <c r="E98" s="39">
        <f t="shared" si="43"/>
        <v>-968952</v>
      </c>
      <c r="F98" s="39">
        <f t="shared" si="43"/>
        <v>778782048</v>
      </c>
      <c r="G98" s="39">
        <f t="shared" si="43"/>
        <v>0</v>
      </c>
      <c r="H98" s="39">
        <f t="shared" si="43"/>
        <v>758466995</v>
      </c>
      <c r="I98" s="40">
        <f t="shared" si="31"/>
        <v>97.391432808168688</v>
      </c>
      <c r="J98" s="39">
        <f t="shared" si="43"/>
        <v>62133079</v>
      </c>
      <c r="K98" s="39">
        <f t="shared" si="43"/>
        <v>163689961</v>
      </c>
      <c r="L98" s="40">
        <f t="shared" si="32"/>
        <v>21.018712670685495</v>
      </c>
    </row>
    <row r="99" spans="1:12" ht="24" x14ac:dyDescent="0.25">
      <c r="A99" s="19" t="s">
        <v>240</v>
      </c>
      <c r="B99" s="38" t="s">
        <v>93</v>
      </c>
      <c r="C99" s="39">
        <v>401700000</v>
      </c>
      <c r="D99" s="44">
        <v>0</v>
      </c>
      <c r="E99" s="45">
        <f>+D99</f>
        <v>0</v>
      </c>
      <c r="F99" s="44">
        <f t="shared" si="18"/>
        <v>401700000</v>
      </c>
      <c r="G99" s="44">
        <v>0</v>
      </c>
      <c r="H99" s="44">
        <v>401700000</v>
      </c>
      <c r="I99" s="40">
        <f t="shared" si="31"/>
        <v>100</v>
      </c>
      <c r="J99" s="39">
        <v>34676626</v>
      </c>
      <c r="K99" s="39">
        <v>96462210</v>
      </c>
      <c r="L99" s="40">
        <f t="shared" si="32"/>
        <v>24.013495145631065</v>
      </c>
    </row>
    <row r="100" spans="1:12" x14ac:dyDescent="0.25">
      <c r="A100" s="19" t="s">
        <v>241</v>
      </c>
      <c r="B100" s="38" t="s">
        <v>94</v>
      </c>
      <c r="C100" s="39">
        <v>333720000</v>
      </c>
      <c r="D100" s="44">
        <v>0</v>
      </c>
      <c r="E100" s="45">
        <f>+D100</f>
        <v>0</v>
      </c>
      <c r="F100" s="44">
        <f t="shared" si="18"/>
        <v>333720000</v>
      </c>
      <c r="G100" s="44">
        <v>0</v>
      </c>
      <c r="H100" s="44">
        <v>315404947</v>
      </c>
      <c r="I100" s="40">
        <f t="shared" si="31"/>
        <v>94.511850353589836</v>
      </c>
      <c r="J100" s="39">
        <v>20228653</v>
      </c>
      <c r="K100" s="39">
        <v>59999951</v>
      </c>
      <c r="L100" s="40">
        <f t="shared" si="32"/>
        <v>17.979129509768669</v>
      </c>
    </row>
    <row r="101" spans="1:12" ht="24" x14ac:dyDescent="0.25">
      <c r="A101" s="19" t="s">
        <v>242</v>
      </c>
      <c r="B101" s="38" t="s">
        <v>95</v>
      </c>
      <c r="C101" s="39">
        <v>1030000</v>
      </c>
      <c r="D101" s="44"/>
      <c r="E101" s="45">
        <v>-30000</v>
      </c>
      <c r="F101" s="44">
        <f t="shared" si="18"/>
        <v>1000000</v>
      </c>
      <c r="G101" s="44">
        <v>0</v>
      </c>
      <c r="H101" s="44">
        <v>0</v>
      </c>
      <c r="I101" s="40">
        <f t="shared" si="31"/>
        <v>0</v>
      </c>
      <c r="J101" s="39">
        <v>0</v>
      </c>
      <c r="K101" s="39">
        <v>0</v>
      </c>
      <c r="L101" s="40">
        <f t="shared" si="32"/>
        <v>0</v>
      </c>
    </row>
    <row r="102" spans="1:12" ht="36" x14ac:dyDescent="0.25">
      <c r="A102" s="19" t="s">
        <v>243</v>
      </c>
      <c r="B102" s="38" t="s">
        <v>96</v>
      </c>
      <c r="C102" s="39">
        <v>43301000</v>
      </c>
      <c r="D102" s="44">
        <v>0</v>
      </c>
      <c r="E102" s="45">
        <v>-938952</v>
      </c>
      <c r="F102" s="44">
        <f>+C102+E102</f>
        <v>42362048</v>
      </c>
      <c r="G102" s="44">
        <v>0</v>
      </c>
      <c r="H102" s="44">
        <v>41362048</v>
      </c>
      <c r="I102" s="40">
        <f t="shared" si="31"/>
        <v>97.639396471105456</v>
      </c>
      <c r="J102" s="39">
        <v>7227800</v>
      </c>
      <c r="K102" s="39">
        <v>7227800</v>
      </c>
      <c r="L102" s="40">
        <f t="shared" si="32"/>
        <v>17.061970186143974</v>
      </c>
    </row>
    <row r="103" spans="1:12" ht="48" x14ac:dyDescent="0.25">
      <c r="A103" s="19" t="s">
        <v>244</v>
      </c>
      <c r="B103" s="38" t="s">
        <v>97</v>
      </c>
      <c r="C103" s="39">
        <f>SUM(C104:C107)</f>
        <v>592660000</v>
      </c>
      <c r="D103" s="39">
        <f t="shared" ref="D103:K103" si="44">SUM(D104:D107)</f>
        <v>0</v>
      </c>
      <c r="E103" s="39">
        <f t="shared" si="44"/>
        <v>-289359225</v>
      </c>
      <c r="F103" s="39">
        <f t="shared" si="44"/>
        <v>303300775</v>
      </c>
      <c r="G103" s="39">
        <f t="shared" si="44"/>
        <v>0</v>
      </c>
      <c r="H103" s="39">
        <f t="shared" si="44"/>
        <v>39000000</v>
      </c>
      <c r="I103" s="40">
        <f t="shared" si="31"/>
        <v>12.858523028831694</v>
      </c>
      <c r="J103" s="39">
        <f t="shared" si="44"/>
        <v>0</v>
      </c>
      <c r="K103" s="39">
        <f t="shared" si="44"/>
        <v>4130631</v>
      </c>
      <c r="L103" s="40">
        <f t="shared" si="32"/>
        <v>1.3618926624898997</v>
      </c>
    </row>
    <row r="104" spans="1:12" ht="36" x14ac:dyDescent="0.25">
      <c r="A104" s="19" t="s">
        <v>245</v>
      </c>
      <c r="B104" s="38" t="s">
        <v>98</v>
      </c>
      <c r="C104" s="39">
        <v>10300000</v>
      </c>
      <c r="D104" s="44">
        <v>0</v>
      </c>
      <c r="E104" s="45">
        <f>+D104</f>
        <v>0</v>
      </c>
      <c r="F104" s="44">
        <f t="shared" si="18"/>
        <v>10300000</v>
      </c>
      <c r="G104" s="44">
        <v>0</v>
      </c>
      <c r="H104" s="44">
        <v>0</v>
      </c>
      <c r="I104" s="40">
        <f t="shared" si="31"/>
        <v>0</v>
      </c>
      <c r="J104" s="39">
        <v>0</v>
      </c>
      <c r="K104" s="39">
        <v>0</v>
      </c>
      <c r="L104" s="40">
        <f t="shared" si="32"/>
        <v>0</v>
      </c>
    </row>
    <row r="105" spans="1:12" ht="36" x14ac:dyDescent="0.25">
      <c r="A105" s="19" t="s">
        <v>246</v>
      </c>
      <c r="B105" s="38" t="s">
        <v>99</v>
      </c>
      <c r="C105" s="39">
        <v>45600000</v>
      </c>
      <c r="D105" s="44"/>
      <c r="E105" s="45">
        <v>-15600000</v>
      </c>
      <c r="F105" s="44">
        <f t="shared" si="18"/>
        <v>30000000</v>
      </c>
      <c r="G105" s="44">
        <v>0</v>
      </c>
      <c r="H105" s="44">
        <v>5000000</v>
      </c>
      <c r="I105" s="40">
        <f t="shared" si="31"/>
        <v>16.666666666666664</v>
      </c>
      <c r="J105" s="39">
        <v>0</v>
      </c>
      <c r="K105" s="39">
        <v>4130631</v>
      </c>
      <c r="L105" s="40">
        <f t="shared" si="32"/>
        <v>13.76877</v>
      </c>
    </row>
    <row r="106" spans="1:12" ht="24" x14ac:dyDescent="0.25">
      <c r="A106" s="19" t="s">
        <v>247</v>
      </c>
      <c r="B106" s="38" t="s">
        <v>100</v>
      </c>
      <c r="C106" s="39">
        <v>536760000</v>
      </c>
      <c r="D106" s="44">
        <v>0</v>
      </c>
      <c r="E106" s="45">
        <v>-470000000</v>
      </c>
      <c r="F106" s="44">
        <f t="shared" ref="F106:F119" si="45">+C106+E106</f>
        <v>66760000</v>
      </c>
      <c r="G106" s="44">
        <v>0</v>
      </c>
      <c r="H106" s="44">
        <v>34000000</v>
      </c>
      <c r="I106" s="40">
        <f t="shared" si="31"/>
        <v>50.928699820251644</v>
      </c>
      <c r="J106" s="39">
        <v>0</v>
      </c>
      <c r="K106" s="39">
        <v>0</v>
      </c>
      <c r="L106" s="40">
        <f t="shared" si="32"/>
        <v>0</v>
      </c>
    </row>
    <row r="107" spans="1:12" ht="24" x14ac:dyDescent="0.25">
      <c r="A107" s="19" t="s">
        <v>248</v>
      </c>
      <c r="B107" s="38" t="s">
        <v>101</v>
      </c>
      <c r="C107" s="39">
        <v>0</v>
      </c>
      <c r="D107" s="44"/>
      <c r="E107" s="45">
        <v>196240775</v>
      </c>
      <c r="F107" s="44">
        <f t="shared" si="45"/>
        <v>196240775</v>
      </c>
      <c r="G107" s="44">
        <v>0</v>
      </c>
      <c r="H107" s="44">
        <v>0</v>
      </c>
      <c r="I107" s="40">
        <f t="shared" si="31"/>
        <v>0</v>
      </c>
      <c r="J107" s="39">
        <v>0</v>
      </c>
      <c r="K107" s="39">
        <v>0</v>
      </c>
      <c r="L107" s="40">
        <f t="shared" si="32"/>
        <v>0</v>
      </c>
    </row>
    <row r="108" spans="1:12" ht="24" x14ac:dyDescent="0.25">
      <c r="A108" s="19" t="s">
        <v>249</v>
      </c>
      <c r="B108" s="38" t="s">
        <v>102</v>
      </c>
      <c r="C108" s="39">
        <f>SUM(C109)</f>
        <v>171208000</v>
      </c>
      <c r="D108" s="39">
        <f t="shared" ref="D108:K108" si="46">SUM(D109)</f>
        <v>0</v>
      </c>
      <c r="E108" s="39">
        <f t="shared" si="46"/>
        <v>0</v>
      </c>
      <c r="F108" s="39">
        <f t="shared" si="46"/>
        <v>171208000</v>
      </c>
      <c r="G108" s="39">
        <f t="shared" si="46"/>
        <v>11460827</v>
      </c>
      <c r="H108" s="39">
        <f t="shared" si="46"/>
        <v>59233340</v>
      </c>
      <c r="I108" s="40">
        <f t="shared" si="31"/>
        <v>34.597296855287134</v>
      </c>
      <c r="J108" s="39">
        <f t="shared" si="46"/>
        <v>11460827</v>
      </c>
      <c r="K108" s="39">
        <f t="shared" si="46"/>
        <v>59233340</v>
      </c>
      <c r="L108" s="40">
        <f t="shared" si="32"/>
        <v>34.597296855287134</v>
      </c>
    </row>
    <row r="109" spans="1:12" ht="24" x14ac:dyDescent="0.25">
      <c r="A109" s="19" t="s">
        <v>250</v>
      </c>
      <c r="B109" s="38" t="s">
        <v>103</v>
      </c>
      <c r="C109" s="39">
        <f>SUM(C110:C112)</f>
        <v>171208000</v>
      </c>
      <c r="D109" s="39">
        <f t="shared" ref="D109:K109" si="47">SUM(D110:D112)</f>
        <v>0</v>
      </c>
      <c r="E109" s="39">
        <f t="shared" si="47"/>
        <v>0</v>
      </c>
      <c r="F109" s="39">
        <f t="shared" si="47"/>
        <v>171208000</v>
      </c>
      <c r="G109" s="39">
        <f t="shared" si="47"/>
        <v>11460827</v>
      </c>
      <c r="H109" s="39">
        <f t="shared" si="47"/>
        <v>59233340</v>
      </c>
      <c r="I109" s="40">
        <f t="shared" si="31"/>
        <v>34.597296855287134</v>
      </c>
      <c r="J109" s="39">
        <f t="shared" si="47"/>
        <v>11460827</v>
      </c>
      <c r="K109" s="39">
        <f t="shared" si="47"/>
        <v>59233340</v>
      </c>
      <c r="L109" s="40">
        <f t="shared" si="32"/>
        <v>34.597296855287134</v>
      </c>
    </row>
    <row r="110" spans="1:12" x14ac:dyDescent="0.25">
      <c r="A110" s="19" t="s">
        <v>251</v>
      </c>
      <c r="B110" s="38" t="s">
        <v>104</v>
      </c>
      <c r="C110" s="39">
        <v>133488000</v>
      </c>
      <c r="D110" s="44">
        <v>0</v>
      </c>
      <c r="E110" s="45">
        <f>+D110</f>
        <v>0</v>
      </c>
      <c r="F110" s="44">
        <f>+C110+E110</f>
        <v>133488000</v>
      </c>
      <c r="G110" s="44">
        <v>7845310</v>
      </c>
      <c r="H110" s="44">
        <v>50356770</v>
      </c>
      <c r="I110" s="40">
        <f t="shared" si="31"/>
        <v>37.723817871269326</v>
      </c>
      <c r="J110" s="39">
        <v>7845310</v>
      </c>
      <c r="K110" s="39">
        <v>50356770</v>
      </c>
      <c r="L110" s="40">
        <f t="shared" si="32"/>
        <v>37.723817871269326</v>
      </c>
    </row>
    <row r="111" spans="1:12" x14ac:dyDescent="0.25">
      <c r="A111" s="19" t="s">
        <v>252</v>
      </c>
      <c r="B111" s="38" t="s">
        <v>105</v>
      </c>
      <c r="C111" s="39">
        <v>24720000</v>
      </c>
      <c r="D111" s="44">
        <v>0</v>
      </c>
      <c r="E111" s="45">
        <f>+D111</f>
        <v>0</v>
      </c>
      <c r="F111" s="44">
        <f t="shared" si="45"/>
        <v>24720000</v>
      </c>
      <c r="G111" s="44">
        <v>2791967</v>
      </c>
      <c r="H111" s="44">
        <v>5293220</v>
      </c>
      <c r="I111" s="40">
        <f t="shared" si="31"/>
        <v>21.412702265372168</v>
      </c>
      <c r="J111" s="39">
        <v>2791967</v>
      </c>
      <c r="K111" s="39">
        <v>5293220</v>
      </c>
      <c r="L111" s="40">
        <f t="shared" si="32"/>
        <v>21.412702265372168</v>
      </c>
    </row>
    <row r="112" spans="1:12" x14ac:dyDescent="0.25">
      <c r="A112" s="19" t="s">
        <v>253</v>
      </c>
      <c r="B112" s="38" t="s">
        <v>106</v>
      </c>
      <c r="C112" s="39">
        <v>13000000</v>
      </c>
      <c r="D112" s="44">
        <v>0</v>
      </c>
      <c r="E112" s="45">
        <f>+D112</f>
        <v>0</v>
      </c>
      <c r="F112" s="44">
        <f t="shared" si="45"/>
        <v>13000000</v>
      </c>
      <c r="G112" s="44">
        <v>823550</v>
      </c>
      <c r="H112" s="44">
        <v>3583350</v>
      </c>
      <c r="I112" s="40">
        <f t="shared" si="31"/>
        <v>27.564230769230768</v>
      </c>
      <c r="J112" s="39">
        <v>823550</v>
      </c>
      <c r="K112" s="39">
        <v>3583350</v>
      </c>
      <c r="L112" s="40">
        <f t="shared" si="32"/>
        <v>27.564230769230768</v>
      </c>
    </row>
    <row r="113" spans="1:14" x14ac:dyDescent="0.25">
      <c r="A113" s="19" t="s">
        <v>254</v>
      </c>
      <c r="B113" s="38" t="s">
        <v>107</v>
      </c>
      <c r="C113" s="39">
        <v>0</v>
      </c>
      <c r="D113" s="44">
        <v>0</v>
      </c>
      <c r="E113" s="45">
        <v>500000</v>
      </c>
      <c r="F113" s="44">
        <f t="shared" si="45"/>
        <v>500000</v>
      </c>
      <c r="G113" s="44">
        <v>0</v>
      </c>
      <c r="H113" s="44">
        <v>0</v>
      </c>
      <c r="I113" s="40">
        <f t="shared" si="31"/>
        <v>0</v>
      </c>
      <c r="J113" s="39">
        <v>0</v>
      </c>
      <c r="K113" s="39">
        <v>0</v>
      </c>
      <c r="L113" s="40">
        <f t="shared" si="32"/>
        <v>0</v>
      </c>
    </row>
    <row r="114" spans="1:14" x14ac:dyDescent="0.25">
      <c r="A114" s="19" t="s">
        <v>255</v>
      </c>
      <c r="B114" s="38" t="s">
        <v>108</v>
      </c>
      <c r="C114" s="39">
        <v>41052000</v>
      </c>
      <c r="D114" s="44">
        <v>0</v>
      </c>
      <c r="E114" s="45">
        <f>+D114</f>
        <v>0</v>
      </c>
      <c r="F114" s="44">
        <f t="shared" si="45"/>
        <v>41052000</v>
      </c>
      <c r="G114" s="44">
        <v>0</v>
      </c>
      <c r="H114" s="44">
        <v>29560000</v>
      </c>
      <c r="I114" s="40">
        <f t="shared" si="31"/>
        <v>72.006235993374261</v>
      </c>
      <c r="J114" s="39">
        <v>0</v>
      </c>
      <c r="K114" s="39">
        <v>0</v>
      </c>
      <c r="L114" s="40">
        <f t="shared" si="32"/>
        <v>0</v>
      </c>
    </row>
    <row r="115" spans="1:14" x14ac:dyDescent="0.25">
      <c r="A115" s="19" t="s">
        <v>256</v>
      </c>
      <c r="B115" s="38" t="s">
        <v>109</v>
      </c>
      <c r="C115" s="39">
        <v>108080000</v>
      </c>
      <c r="D115" s="44">
        <v>0</v>
      </c>
      <c r="E115" s="45">
        <f>+D115</f>
        <v>0</v>
      </c>
      <c r="F115" s="44">
        <f t="shared" si="45"/>
        <v>108080000</v>
      </c>
      <c r="G115" s="44">
        <v>0</v>
      </c>
      <c r="H115" s="44">
        <v>76367408</v>
      </c>
      <c r="I115" s="40">
        <f t="shared" si="31"/>
        <v>70.658223538119913</v>
      </c>
      <c r="J115" s="39">
        <v>0</v>
      </c>
      <c r="K115" s="39">
        <v>0</v>
      </c>
      <c r="L115" s="40">
        <f t="shared" si="32"/>
        <v>0</v>
      </c>
    </row>
    <row r="116" spans="1:14" x14ac:dyDescent="0.25">
      <c r="A116" s="19" t="s">
        <v>257</v>
      </c>
      <c r="B116" s="38" t="s">
        <v>110</v>
      </c>
      <c r="C116" s="39">
        <v>58851000</v>
      </c>
      <c r="D116" s="44">
        <v>0</v>
      </c>
      <c r="E116" s="45">
        <v>0</v>
      </c>
      <c r="F116" s="44">
        <f t="shared" si="45"/>
        <v>58851000</v>
      </c>
      <c r="G116" s="44">
        <v>0</v>
      </c>
      <c r="H116" s="44">
        <v>42372592</v>
      </c>
      <c r="I116" s="40">
        <f t="shared" si="31"/>
        <v>71.999782501571758</v>
      </c>
      <c r="J116" s="39">
        <v>0</v>
      </c>
      <c r="K116" s="39">
        <v>0</v>
      </c>
      <c r="L116" s="40">
        <f t="shared" si="32"/>
        <v>0</v>
      </c>
    </row>
    <row r="117" spans="1:14" x14ac:dyDescent="0.25">
      <c r="A117" s="19" t="s">
        <v>258</v>
      </c>
      <c r="B117" s="41" t="s">
        <v>111</v>
      </c>
      <c r="C117" s="43">
        <f>SUM(C118)</f>
        <v>515000</v>
      </c>
      <c r="D117" s="43">
        <f t="shared" ref="D117:K118" si="48">SUM(D118)</f>
        <v>0</v>
      </c>
      <c r="E117" s="43">
        <f t="shared" si="48"/>
        <v>0</v>
      </c>
      <c r="F117" s="43">
        <f t="shared" si="48"/>
        <v>515000</v>
      </c>
      <c r="G117" s="43">
        <f t="shared" si="48"/>
        <v>0</v>
      </c>
      <c r="H117" s="43">
        <f t="shared" si="48"/>
        <v>0</v>
      </c>
      <c r="I117" s="43">
        <f t="shared" si="31"/>
        <v>0</v>
      </c>
      <c r="J117" s="43">
        <f t="shared" si="48"/>
        <v>0</v>
      </c>
      <c r="K117" s="43">
        <f t="shared" si="48"/>
        <v>0</v>
      </c>
      <c r="L117" s="43">
        <f t="shared" si="32"/>
        <v>0</v>
      </c>
    </row>
    <row r="118" spans="1:14" x14ac:dyDescent="0.25">
      <c r="A118" s="19" t="s">
        <v>259</v>
      </c>
      <c r="B118" s="38" t="s">
        <v>112</v>
      </c>
      <c r="C118" s="39">
        <f>SUM(C119)</f>
        <v>515000</v>
      </c>
      <c r="D118" s="39">
        <f t="shared" si="48"/>
        <v>0</v>
      </c>
      <c r="E118" s="39">
        <f t="shared" si="48"/>
        <v>0</v>
      </c>
      <c r="F118" s="39">
        <f t="shared" si="48"/>
        <v>515000</v>
      </c>
      <c r="G118" s="39">
        <f t="shared" si="48"/>
        <v>0</v>
      </c>
      <c r="H118" s="39">
        <f t="shared" si="48"/>
        <v>0</v>
      </c>
      <c r="I118" s="40">
        <f t="shared" si="31"/>
        <v>0</v>
      </c>
      <c r="J118" s="39">
        <f t="shared" si="48"/>
        <v>0</v>
      </c>
      <c r="K118" s="39">
        <f t="shared" si="48"/>
        <v>0</v>
      </c>
      <c r="L118" s="40">
        <f t="shared" si="32"/>
        <v>0</v>
      </c>
    </row>
    <row r="119" spans="1:14" x14ac:dyDescent="0.25">
      <c r="A119" s="19" t="s">
        <v>260</v>
      </c>
      <c r="B119" s="38" t="s">
        <v>113</v>
      </c>
      <c r="C119" s="39">
        <v>515000</v>
      </c>
      <c r="D119" s="44">
        <v>0</v>
      </c>
      <c r="E119" s="45">
        <v>0</v>
      </c>
      <c r="F119" s="44">
        <f t="shared" si="45"/>
        <v>515000</v>
      </c>
      <c r="G119" s="44">
        <v>0</v>
      </c>
      <c r="H119" s="44">
        <v>0</v>
      </c>
      <c r="I119" s="40">
        <f t="shared" si="31"/>
        <v>0</v>
      </c>
      <c r="J119" s="39">
        <v>0</v>
      </c>
      <c r="K119" s="39">
        <v>0</v>
      </c>
      <c r="L119" s="40">
        <f t="shared" si="32"/>
        <v>0</v>
      </c>
    </row>
    <row r="120" spans="1:14" x14ac:dyDescent="0.25">
      <c r="A120" s="19" t="s">
        <v>261</v>
      </c>
      <c r="B120" s="35" t="s">
        <v>114</v>
      </c>
      <c r="C120" s="36">
        <f>SUM(C121)</f>
        <v>114425161000</v>
      </c>
      <c r="D120" s="36">
        <f t="shared" ref="D120:K121" si="49">SUM(D121)</f>
        <v>0</v>
      </c>
      <c r="E120" s="36">
        <f t="shared" si="49"/>
        <v>-20658177877</v>
      </c>
      <c r="F120" s="36">
        <f t="shared" si="49"/>
        <v>93766983123</v>
      </c>
      <c r="G120" s="36">
        <f t="shared" si="49"/>
        <v>-17566581</v>
      </c>
      <c r="H120" s="36">
        <f t="shared" si="49"/>
        <v>38017235464</v>
      </c>
      <c r="I120" s="37">
        <f t="shared" si="31"/>
        <v>40.544373080800113</v>
      </c>
      <c r="J120" s="36">
        <f t="shared" si="49"/>
        <v>4324790367</v>
      </c>
      <c r="K120" s="36">
        <f t="shared" si="49"/>
        <v>26389755128</v>
      </c>
      <c r="L120" s="37">
        <f t="shared" si="32"/>
        <v>28.143973762473419</v>
      </c>
    </row>
    <row r="121" spans="1:14" x14ac:dyDescent="0.25">
      <c r="A121" s="19" t="s">
        <v>262</v>
      </c>
      <c r="B121" s="35" t="s">
        <v>115</v>
      </c>
      <c r="C121" s="36">
        <f>SUM(C122)</f>
        <v>114425161000</v>
      </c>
      <c r="D121" s="36">
        <f t="shared" si="49"/>
        <v>0</v>
      </c>
      <c r="E121" s="36">
        <f t="shared" si="49"/>
        <v>-20658177877</v>
      </c>
      <c r="F121" s="36">
        <f t="shared" si="49"/>
        <v>93766983123</v>
      </c>
      <c r="G121" s="36">
        <f t="shared" si="49"/>
        <v>-17566581</v>
      </c>
      <c r="H121" s="36">
        <f t="shared" si="49"/>
        <v>38017235464</v>
      </c>
      <c r="I121" s="37">
        <f t="shared" si="31"/>
        <v>40.544373080800113</v>
      </c>
      <c r="J121" s="36">
        <f t="shared" si="49"/>
        <v>4324790367</v>
      </c>
      <c r="K121" s="36">
        <f t="shared" si="49"/>
        <v>26389755128</v>
      </c>
      <c r="L121" s="37">
        <f>+(K121/F121)*100</f>
        <v>28.143973762473419</v>
      </c>
    </row>
    <row r="122" spans="1:14" x14ac:dyDescent="0.25">
      <c r="A122" s="19" t="s">
        <v>263</v>
      </c>
      <c r="B122" s="38" t="s">
        <v>116</v>
      </c>
      <c r="C122" s="39">
        <f>SUM(C123+C132+C136+C144)</f>
        <v>114425161000</v>
      </c>
      <c r="D122" s="39">
        <f t="shared" ref="D122:K122" si="50">SUM(D123+D132+D136+D144)</f>
        <v>0</v>
      </c>
      <c r="E122" s="39">
        <f t="shared" si="50"/>
        <v>-20658177877</v>
      </c>
      <c r="F122" s="39">
        <f t="shared" si="50"/>
        <v>93766983123</v>
      </c>
      <c r="G122" s="39">
        <f t="shared" si="50"/>
        <v>-17566581</v>
      </c>
      <c r="H122" s="39">
        <f t="shared" si="50"/>
        <v>38017235464</v>
      </c>
      <c r="I122" s="40">
        <f t="shared" si="31"/>
        <v>40.544373080800113</v>
      </c>
      <c r="J122" s="39">
        <f t="shared" si="50"/>
        <v>4324790367</v>
      </c>
      <c r="K122" s="39">
        <f t="shared" si="50"/>
        <v>26389755128</v>
      </c>
      <c r="L122" s="40">
        <f>+(K122/F122)*100</f>
        <v>28.143973762473419</v>
      </c>
    </row>
    <row r="123" spans="1:14" x14ac:dyDescent="0.25">
      <c r="A123" s="19" t="s">
        <v>264</v>
      </c>
      <c r="B123" s="41" t="s">
        <v>117</v>
      </c>
      <c r="C123" s="42">
        <f>SUM(C124)</f>
        <v>46003446000</v>
      </c>
      <c r="D123" s="42">
        <f t="shared" ref="D123:K123" si="51">SUM(D124)</f>
        <v>0</v>
      </c>
      <c r="E123" s="42">
        <f t="shared" si="51"/>
        <v>6744075606</v>
      </c>
      <c r="F123" s="42">
        <f t="shared" si="51"/>
        <v>52747521606</v>
      </c>
      <c r="G123" s="42">
        <f t="shared" si="51"/>
        <v>0</v>
      </c>
      <c r="H123" s="42">
        <f t="shared" si="51"/>
        <v>22158765013</v>
      </c>
      <c r="I123" s="43">
        <f t="shared" si="31"/>
        <v>42.009111211927454</v>
      </c>
      <c r="J123" s="42">
        <f t="shared" si="51"/>
        <v>3526639308</v>
      </c>
      <c r="K123" s="42">
        <f t="shared" si="51"/>
        <v>18391877709</v>
      </c>
      <c r="L123" s="43">
        <f t="shared" si="32"/>
        <v>34.867757098388367</v>
      </c>
    </row>
    <row r="124" spans="1:14" ht="48" x14ac:dyDescent="0.25">
      <c r="A124" s="19" t="s">
        <v>265</v>
      </c>
      <c r="B124" s="38" t="s">
        <v>118</v>
      </c>
      <c r="C124" s="39">
        <f>SUM(C125+C127+C130)</f>
        <v>46003446000</v>
      </c>
      <c r="D124" s="39">
        <f t="shared" ref="D124:K124" si="52">SUM(D125+D127+D130)</f>
        <v>0</v>
      </c>
      <c r="E124" s="39">
        <f t="shared" si="52"/>
        <v>6744075606</v>
      </c>
      <c r="F124" s="39">
        <f t="shared" si="52"/>
        <v>52747521606</v>
      </c>
      <c r="G124" s="39">
        <f t="shared" si="52"/>
        <v>0</v>
      </c>
      <c r="H124" s="39">
        <f t="shared" si="52"/>
        <v>22158765013</v>
      </c>
      <c r="I124" s="40">
        <f t="shared" si="31"/>
        <v>42.009111211927454</v>
      </c>
      <c r="J124" s="39">
        <f t="shared" si="52"/>
        <v>3526639308</v>
      </c>
      <c r="K124" s="39">
        <f t="shared" si="52"/>
        <v>18391877709</v>
      </c>
      <c r="L124" s="40">
        <f>+(K124/F124)*100</f>
        <v>34.867757098388367</v>
      </c>
    </row>
    <row r="125" spans="1:14" ht="36" x14ac:dyDescent="0.25">
      <c r="A125" s="19" t="s">
        <v>266</v>
      </c>
      <c r="B125" s="38" t="s">
        <v>119</v>
      </c>
      <c r="C125" s="39">
        <f>SUM(C126)</f>
        <v>898425000</v>
      </c>
      <c r="D125" s="39">
        <f t="shared" ref="D125:K125" si="53">SUM(D126)</f>
        <v>0</v>
      </c>
      <c r="E125" s="39">
        <f t="shared" si="53"/>
        <v>0</v>
      </c>
      <c r="F125" s="39">
        <f t="shared" si="53"/>
        <v>898425000</v>
      </c>
      <c r="G125" s="39">
        <f t="shared" si="53"/>
        <v>0</v>
      </c>
      <c r="H125" s="39">
        <f t="shared" si="53"/>
        <v>549835160</v>
      </c>
      <c r="I125" s="40">
        <f t="shared" si="31"/>
        <v>61.199895372457355</v>
      </c>
      <c r="J125" s="39">
        <f t="shared" si="53"/>
        <v>18676374</v>
      </c>
      <c r="K125" s="39">
        <f t="shared" si="53"/>
        <v>42692918</v>
      </c>
      <c r="L125" s="40">
        <f t="shared" si="32"/>
        <v>4.7519735091966497</v>
      </c>
      <c r="N125" s="11"/>
    </row>
    <row r="126" spans="1:14" ht="24" x14ac:dyDescent="0.25">
      <c r="A126" s="19" t="s">
        <v>306</v>
      </c>
      <c r="B126" s="38" t="s">
        <v>307</v>
      </c>
      <c r="C126" s="39">
        <v>898425000</v>
      </c>
      <c r="D126" s="44">
        <v>0</v>
      </c>
      <c r="E126" s="45">
        <v>0</v>
      </c>
      <c r="F126" s="39">
        <f>+C126+E126</f>
        <v>898425000</v>
      </c>
      <c r="G126" s="44">
        <v>0</v>
      </c>
      <c r="H126" s="44">
        <v>549835160</v>
      </c>
      <c r="I126" s="40">
        <f t="shared" si="31"/>
        <v>61.199895372457355</v>
      </c>
      <c r="J126" s="39">
        <v>18676374</v>
      </c>
      <c r="K126" s="39">
        <v>42692918</v>
      </c>
      <c r="L126" s="40">
        <f>+(K126/F126)*100</f>
        <v>4.7519735091966497</v>
      </c>
      <c r="N126" s="11"/>
    </row>
    <row r="127" spans="1:14" ht="24" x14ac:dyDescent="0.25">
      <c r="A127" s="19" t="s">
        <v>267</v>
      </c>
      <c r="B127" s="38" t="s">
        <v>120</v>
      </c>
      <c r="C127" s="39">
        <f>SUM(C128:C129)</f>
        <v>8516203000</v>
      </c>
      <c r="D127" s="39">
        <f t="shared" ref="D127:K127" si="54">SUM(D128:D129)</f>
        <v>0</v>
      </c>
      <c r="E127" s="39">
        <f t="shared" si="54"/>
        <v>6744075606</v>
      </c>
      <c r="F127" s="39">
        <f t="shared" si="54"/>
        <v>15260278606</v>
      </c>
      <c r="G127" s="39">
        <f t="shared" si="54"/>
        <v>0</v>
      </c>
      <c r="H127" s="39">
        <f t="shared" si="54"/>
        <v>3128744020</v>
      </c>
      <c r="I127" s="40">
        <f t="shared" si="31"/>
        <v>20.502535378153894</v>
      </c>
      <c r="J127" s="39">
        <f t="shared" si="54"/>
        <v>449801616</v>
      </c>
      <c r="K127" s="39">
        <f t="shared" si="54"/>
        <v>777628522</v>
      </c>
      <c r="L127" s="40">
        <f t="shared" si="32"/>
        <v>5.0957688393333385</v>
      </c>
      <c r="N127" s="11"/>
    </row>
    <row r="128" spans="1:14" ht="36" x14ac:dyDescent="0.25">
      <c r="A128" s="19" t="s">
        <v>286</v>
      </c>
      <c r="B128" s="38" t="s">
        <v>287</v>
      </c>
      <c r="C128" s="39">
        <v>946596000</v>
      </c>
      <c r="D128" s="44">
        <v>0</v>
      </c>
      <c r="E128" s="45">
        <v>0</v>
      </c>
      <c r="F128" s="39">
        <f>+C128+E128</f>
        <v>946596000</v>
      </c>
      <c r="G128" s="44">
        <v>0</v>
      </c>
      <c r="H128" s="44">
        <v>566460885</v>
      </c>
      <c r="I128" s="40">
        <f t="shared" si="31"/>
        <v>59.841884499828858</v>
      </c>
      <c r="J128" s="39">
        <v>41834618</v>
      </c>
      <c r="K128" s="39">
        <v>76051458</v>
      </c>
      <c r="L128" s="40">
        <f t="shared" si="32"/>
        <v>8.034204454698731</v>
      </c>
      <c r="N128" s="11"/>
    </row>
    <row r="129" spans="1:14" x14ac:dyDescent="0.25">
      <c r="A129" s="19" t="s">
        <v>288</v>
      </c>
      <c r="B129" s="38" t="s">
        <v>289</v>
      </c>
      <c r="C129" s="39">
        <v>7569607000</v>
      </c>
      <c r="D129" s="44">
        <v>0</v>
      </c>
      <c r="E129" s="45">
        <v>6744075606</v>
      </c>
      <c r="F129" s="39">
        <f>+C129+E129</f>
        <v>14313682606</v>
      </c>
      <c r="G129" s="44">
        <v>0</v>
      </c>
      <c r="H129" s="44">
        <v>2562283135</v>
      </c>
      <c r="I129" s="40">
        <f t="shared" si="31"/>
        <v>17.900935807574385</v>
      </c>
      <c r="J129" s="39">
        <v>407966998</v>
      </c>
      <c r="K129" s="39">
        <v>701577064</v>
      </c>
      <c r="L129" s="40">
        <f t="shared" si="32"/>
        <v>4.901443488106362</v>
      </c>
      <c r="N129" s="11"/>
    </row>
    <row r="130" spans="1:14" ht="24" x14ac:dyDescent="0.25">
      <c r="A130" s="19" t="s">
        <v>268</v>
      </c>
      <c r="B130" s="38" t="s">
        <v>121</v>
      </c>
      <c r="C130" s="39">
        <f>SUM(C131)</f>
        <v>36588818000</v>
      </c>
      <c r="D130" s="39">
        <f t="shared" ref="D130:K130" si="55">SUM(D131)</f>
        <v>0</v>
      </c>
      <c r="E130" s="39">
        <f t="shared" si="55"/>
        <v>0</v>
      </c>
      <c r="F130" s="39">
        <f t="shared" si="55"/>
        <v>36588818000</v>
      </c>
      <c r="G130" s="39">
        <f t="shared" si="55"/>
        <v>0</v>
      </c>
      <c r="H130" s="39">
        <f t="shared" si="55"/>
        <v>18480185833</v>
      </c>
      <c r="I130" s="40">
        <f t="shared" si="31"/>
        <v>50.507742100332401</v>
      </c>
      <c r="J130" s="39">
        <f t="shared" si="55"/>
        <v>3058161318</v>
      </c>
      <c r="K130" s="39">
        <f t="shared" si="55"/>
        <v>17571556269</v>
      </c>
      <c r="L130" s="40">
        <f t="shared" si="32"/>
        <v>48.024388951291073</v>
      </c>
      <c r="N130" s="11"/>
    </row>
    <row r="131" spans="1:14" ht="24" x14ac:dyDescent="0.25">
      <c r="A131" s="19" t="s">
        <v>290</v>
      </c>
      <c r="B131" s="38" t="s">
        <v>291</v>
      </c>
      <c r="C131" s="39">
        <v>36588818000</v>
      </c>
      <c r="D131" s="44">
        <v>0</v>
      </c>
      <c r="E131" s="45">
        <v>0</v>
      </c>
      <c r="F131" s="39">
        <f>+C131+E131</f>
        <v>36588818000</v>
      </c>
      <c r="G131" s="44">
        <v>0</v>
      </c>
      <c r="H131" s="44">
        <v>18480185833</v>
      </c>
      <c r="I131" s="40">
        <f t="shared" si="31"/>
        <v>50.507742100332401</v>
      </c>
      <c r="J131" s="39">
        <v>3058161318</v>
      </c>
      <c r="K131" s="39">
        <v>17571556269</v>
      </c>
      <c r="L131" s="40">
        <f>+(K131/F131)*100</f>
        <v>48.024388951291073</v>
      </c>
      <c r="N131" s="11"/>
    </row>
    <row r="132" spans="1:14" x14ac:dyDescent="0.25">
      <c r="A132" s="19" t="s">
        <v>269</v>
      </c>
      <c r="B132" s="41" t="s">
        <v>122</v>
      </c>
      <c r="C132" s="42">
        <f>SUM(C133)</f>
        <v>35444233000</v>
      </c>
      <c r="D132" s="42">
        <f t="shared" ref="D132:K134" si="56">SUM(D133)</f>
        <v>0</v>
      </c>
      <c r="E132" s="42">
        <f t="shared" si="56"/>
        <v>-27402253483</v>
      </c>
      <c r="F132" s="42">
        <f t="shared" si="56"/>
        <v>8041979517</v>
      </c>
      <c r="G132" s="42">
        <f t="shared" si="56"/>
        <v>0</v>
      </c>
      <c r="H132" s="42">
        <f t="shared" si="56"/>
        <v>3701794596</v>
      </c>
      <c r="I132" s="43">
        <f t="shared" si="31"/>
        <v>46.030888143581429</v>
      </c>
      <c r="J132" s="42">
        <f t="shared" si="56"/>
        <v>142891972</v>
      </c>
      <c r="K132" s="42">
        <f t="shared" si="56"/>
        <v>361881462</v>
      </c>
      <c r="L132" s="43">
        <f>+(K132/F132)*100</f>
        <v>4.4999052936533364</v>
      </c>
      <c r="N132" s="11"/>
    </row>
    <row r="133" spans="1:14" ht="24" x14ac:dyDescent="0.25">
      <c r="A133" s="19" t="s">
        <v>270</v>
      </c>
      <c r="B133" s="38" t="s">
        <v>123</v>
      </c>
      <c r="C133" s="39">
        <f>SUM(C134)</f>
        <v>35444233000</v>
      </c>
      <c r="D133" s="39">
        <f t="shared" si="56"/>
        <v>0</v>
      </c>
      <c r="E133" s="39">
        <f t="shared" si="56"/>
        <v>-27402253483</v>
      </c>
      <c r="F133" s="39">
        <f t="shared" si="56"/>
        <v>8041979517</v>
      </c>
      <c r="G133" s="39">
        <f t="shared" si="56"/>
        <v>0</v>
      </c>
      <c r="H133" s="39">
        <f t="shared" si="56"/>
        <v>3701794596</v>
      </c>
      <c r="I133" s="40">
        <f t="shared" si="31"/>
        <v>46.030888143581429</v>
      </c>
      <c r="J133" s="39">
        <f t="shared" si="56"/>
        <v>142891972</v>
      </c>
      <c r="K133" s="39">
        <f t="shared" si="56"/>
        <v>361881462</v>
      </c>
      <c r="L133" s="40">
        <f>+(K133/F133)*100</f>
        <v>4.4999052936533364</v>
      </c>
      <c r="N133" s="11"/>
    </row>
    <row r="134" spans="1:14" ht="24" x14ac:dyDescent="0.25">
      <c r="A134" s="19" t="s">
        <v>271</v>
      </c>
      <c r="B134" s="38" t="s">
        <v>124</v>
      </c>
      <c r="C134" s="39">
        <f>SUM(C135)</f>
        <v>35444233000</v>
      </c>
      <c r="D134" s="39">
        <f t="shared" si="56"/>
        <v>0</v>
      </c>
      <c r="E134" s="39">
        <f t="shared" si="56"/>
        <v>-27402253483</v>
      </c>
      <c r="F134" s="39">
        <f t="shared" si="56"/>
        <v>8041979517</v>
      </c>
      <c r="G134" s="39">
        <f t="shared" si="56"/>
        <v>0</v>
      </c>
      <c r="H134" s="39">
        <f t="shared" si="56"/>
        <v>3701794596</v>
      </c>
      <c r="I134" s="40">
        <f t="shared" si="31"/>
        <v>46.030888143581429</v>
      </c>
      <c r="J134" s="39">
        <f t="shared" si="56"/>
        <v>142891972</v>
      </c>
      <c r="K134" s="39">
        <f t="shared" si="56"/>
        <v>361881462</v>
      </c>
      <c r="L134" s="40">
        <f>+(K134/F134)*100</f>
        <v>4.4999052936533364</v>
      </c>
      <c r="N134" s="11"/>
    </row>
    <row r="135" spans="1:14" ht="36" x14ac:dyDescent="0.25">
      <c r="A135" s="19" t="s">
        <v>308</v>
      </c>
      <c r="B135" s="38" t="s">
        <v>309</v>
      </c>
      <c r="C135" s="39">
        <v>35444233000</v>
      </c>
      <c r="D135" s="44"/>
      <c r="E135" s="45">
        <v>-27402253483</v>
      </c>
      <c r="F135" s="39">
        <f>+C135+E135</f>
        <v>8041979517</v>
      </c>
      <c r="G135" s="44">
        <v>0</v>
      </c>
      <c r="H135" s="44">
        <v>3701794596</v>
      </c>
      <c r="I135" s="40">
        <f t="shared" si="31"/>
        <v>46.030888143581429</v>
      </c>
      <c r="J135" s="39">
        <v>142891972</v>
      </c>
      <c r="K135" s="39">
        <v>361881462</v>
      </c>
      <c r="L135" s="40">
        <f>+(K135/F135)*100</f>
        <v>4.4999052936533364</v>
      </c>
      <c r="N135" s="11"/>
    </row>
    <row r="136" spans="1:14" ht="36" x14ac:dyDescent="0.25">
      <c r="A136" s="19" t="s">
        <v>272</v>
      </c>
      <c r="B136" s="38" t="s">
        <v>125</v>
      </c>
      <c r="C136" s="39">
        <f>SUM(C137)</f>
        <v>23922750000</v>
      </c>
      <c r="D136" s="39">
        <f t="shared" ref="D136:K136" si="57">SUM(D137)</f>
        <v>0</v>
      </c>
      <c r="E136" s="39">
        <f t="shared" si="57"/>
        <v>0</v>
      </c>
      <c r="F136" s="39">
        <f t="shared" si="57"/>
        <v>23922750000</v>
      </c>
      <c r="G136" s="39">
        <f t="shared" si="57"/>
        <v>-17566581</v>
      </c>
      <c r="H136" s="39">
        <f t="shared" si="57"/>
        <v>7881850099</v>
      </c>
      <c r="I136" s="40">
        <f t="shared" si="31"/>
        <v>32.947090526799805</v>
      </c>
      <c r="J136" s="39">
        <f t="shared" si="57"/>
        <v>218782963</v>
      </c>
      <c r="K136" s="39">
        <f t="shared" si="57"/>
        <v>6664560843</v>
      </c>
      <c r="L136" s="40">
        <f t="shared" si="32"/>
        <v>27.858673618208606</v>
      </c>
      <c r="N136" s="11"/>
    </row>
    <row r="137" spans="1:14" ht="36" x14ac:dyDescent="0.25">
      <c r="A137" s="19" t="s">
        <v>273</v>
      </c>
      <c r="B137" s="38" t="s">
        <v>126</v>
      </c>
      <c r="C137" s="39">
        <f>SUM(C138+C140+C142)</f>
        <v>23922750000</v>
      </c>
      <c r="D137" s="39">
        <f t="shared" ref="D137:K137" si="58">SUM(D138+D140+D142)</f>
        <v>0</v>
      </c>
      <c r="E137" s="39">
        <f t="shared" si="58"/>
        <v>0</v>
      </c>
      <c r="F137" s="39">
        <f t="shared" si="58"/>
        <v>23922750000</v>
      </c>
      <c r="G137" s="39">
        <f t="shared" si="58"/>
        <v>-17566581</v>
      </c>
      <c r="H137" s="39">
        <f t="shared" si="58"/>
        <v>7881850099</v>
      </c>
      <c r="I137" s="40">
        <f>+(H137/F137)*100</f>
        <v>32.947090526799805</v>
      </c>
      <c r="J137" s="39">
        <f t="shared" si="58"/>
        <v>218782963</v>
      </c>
      <c r="K137" s="39">
        <f t="shared" si="58"/>
        <v>6664560843</v>
      </c>
      <c r="L137" s="40">
        <f>+(K137/F137)*100</f>
        <v>27.858673618208606</v>
      </c>
      <c r="N137" s="11"/>
    </row>
    <row r="138" spans="1:14" ht="36" x14ac:dyDescent="0.25">
      <c r="A138" s="19" t="s">
        <v>274</v>
      </c>
      <c r="B138" s="38" t="s">
        <v>127</v>
      </c>
      <c r="C138" s="39">
        <f>SUM(C139)</f>
        <v>1712644000</v>
      </c>
      <c r="D138" s="39">
        <f t="shared" ref="D138:K138" si="59">SUM(D139)</f>
        <v>0</v>
      </c>
      <c r="E138" s="39">
        <f t="shared" si="59"/>
        <v>0</v>
      </c>
      <c r="F138" s="39">
        <f t="shared" si="59"/>
        <v>1712644000</v>
      </c>
      <c r="G138" s="39">
        <f t="shared" si="59"/>
        <v>-17566581</v>
      </c>
      <c r="H138" s="39">
        <f t="shared" si="59"/>
        <v>1180934430</v>
      </c>
      <c r="I138" s="40">
        <f>+(H138/F138)*100</f>
        <v>68.953876579137287</v>
      </c>
      <c r="J138" s="39">
        <f t="shared" si="59"/>
        <v>200569748</v>
      </c>
      <c r="K138" s="39">
        <f t="shared" si="59"/>
        <v>357324347</v>
      </c>
      <c r="L138" s="40">
        <f t="shared" ref="L138:L154" si="60">+(K138/F138)*100</f>
        <v>20.863900904099157</v>
      </c>
      <c r="N138" s="11"/>
    </row>
    <row r="139" spans="1:14" ht="24" x14ac:dyDescent="0.25">
      <c r="A139" s="19" t="s">
        <v>292</v>
      </c>
      <c r="B139" s="38" t="s">
        <v>293</v>
      </c>
      <c r="C139" s="39">
        <v>1712644000</v>
      </c>
      <c r="D139" s="44">
        <v>0</v>
      </c>
      <c r="E139" s="45">
        <v>0</v>
      </c>
      <c r="F139" s="39">
        <f>+C139+E139</f>
        <v>1712644000</v>
      </c>
      <c r="G139" s="44">
        <v>-17566581</v>
      </c>
      <c r="H139" s="44">
        <v>1180934430</v>
      </c>
      <c r="I139" s="40">
        <f>+(H139/F139)*100</f>
        <v>68.953876579137287</v>
      </c>
      <c r="J139" s="39">
        <v>200569748</v>
      </c>
      <c r="K139" s="39">
        <v>357324347</v>
      </c>
      <c r="L139" s="40">
        <f>+(K139/F139)*100</f>
        <v>20.863900904099157</v>
      </c>
      <c r="N139" s="11"/>
    </row>
    <row r="140" spans="1:14" ht="24" x14ac:dyDescent="0.25">
      <c r="A140" s="19" t="s">
        <v>275</v>
      </c>
      <c r="B140" s="38" t="s">
        <v>128</v>
      </c>
      <c r="C140" s="39">
        <f>SUM(C141)</f>
        <v>21260106000</v>
      </c>
      <c r="D140" s="39">
        <f t="shared" ref="D140:K140" si="61">SUM(D141)</f>
        <v>0</v>
      </c>
      <c r="E140" s="39">
        <f t="shared" si="61"/>
        <v>0</v>
      </c>
      <c r="F140" s="39">
        <f t="shared" si="61"/>
        <v>21260106000</v>
      </c>
      <c r="G140" s="39">
        <f t="shared" si="61"/>
        <v>0</v>
      </c>
      <c r="H140" s="39">
        <f t="shared" si="61"/>
        <v>6384063936</v>
      </c>
      <c r="I140" s="40">
        <f t="shared" ref="I140:I154" si="62">+(H140/F140)*100</f>
        <v>30.028373028808041</v>
      </c>
      <c r="J140" s="39">
        <f t="shared" si="61"/>
        <v>5535220</v>
      </c>
      <c r="K140" s="39">
        <f t="shared" si="61"/>
        <v>6285217740</v>
      </c>
      <c r="L140" s="40">
        <f t="shared" si="60"/>
        <v>29.563435572710688</v>
      </c>
      <c r="N140" s="11"/>
    </row>
    <row r="141" spans="1:14" ht="48" x14ac:dyDescent="0.25">
      <c r="A141" s="19" t="s">
        <v>294</v>
      </c>
      <c r="B141" s="38" t="s">
        <v>295</v>
      </c>
      <c r="C141" s="39">
        <v>21260106000</v>
      </c>
      <c r="D141" s="44">
        <v>0</v>
      </c>
      <c r="E141" s="45">
        <v>0</v>
      </c>
      <c r="F141" s="39">
        <f>+C141+E141</f>
        <v>21260106000</v>
      </c>
      <c r="G141" s="44">
        <v>0</v>
      </c>
      <c r="H141" s="44">
        <v>6384063936</v>
      </c>
      <c r="I141" s="40">
        <f>+(H141/F141)*100</f>
        <v>30.028373028808041</v>
      </c>
      <c r="J141" s="39">
        <v>5535220</v>
      </c>
      <c r="K141" s="39">
        <v>6285217740</v>
      </c>
      <c r="L141" s="40">
        <f t="shared" si="60"/>
        <v>29.563435572710688</v>
      </c>
      <c r="N141" s="11"/>
    </row>
    <row r="142" spans="1:14" ht="24" x14ac:dyDescent="0.25">
      <c r="A142" s="19" t="s">
        <v>276</v>
      </c>
      <c r="B142" s="38" t="s">
        <v>129</v>
      </c>
      <c r="C142" s="39">
        <f>SUM(C143)</f>
        <v>950000000</v>
      </c>
      <c r="D142" s="39">
        <f t="shared" ref="D142:K142" si="63">SUM(D143)</f>
        <v>0</v>
      </c>
      <c r="E142" s="39">
        <f t="shared" si="63"/>
        <v>0</v>
      </c>
      <c r="F142" s="39">
        <f t="shared" si="63"/>
        <v>950000000</v>
      </c>
      <c r="G142" s="39">
        <f t="shared" si="63"/>
        <v>0</v>
      </c>
      <c r="H142" s="39">
        <f t="shared" si="63"/>
        <v>316851733</v>
      </c>
      <c r="I142" s="40">
        <f t="shared" si="62"/>
        <v>33.352813999999995</v>
      </c>
      <c r="J142" s="39">
        <f t="shared" si="63"/>
        <v>12677995</v>
      </c>
      <c r="K142" s="39">
        <f t="shared" si="63"/>
        <v>22018756</v>
      </c>
      <c r="L142" s="40">
        <f t="shared" si="60"/>
        <v>2.317763789473684</v>
      </c>
      <c r="N142" s="11"/>
    </row>
    <row r="143" spans="1:14" ht="48" x14ac:dyDescent="0.25">
      <c r="A143" s="19" t="s">
        <v>296</v>
      </c>
      <c r="B143" s="38" t="s">
        <v>295</v>
      </c>
      <c r="C143" s="39">
        <v>950000000</v>
      </c>
      <c r="D143" s="44">
        <v>0</v>
      </c>
      <c r="E143" s="45">
        <v>0</v>
      </c>
      <c r="F143" s="39">
        <f>+C143+E143</f>
        <v>950000000</v>
      </c>
      <c r="G143" s="44">
        <v>0</v>
      </c>
      <c r="H143" s="44">
        <v>316851733</v>
      </c>
      <c r="I143" s="40">
        <f>+(H143/F143)*100</f>
        <v>33.352813999999995</v>
      </c>
      <c r="J143" s="39">
        <v>12677995</v>
      </c>
      <c r="K143" s="39">
        <v>22018756</v>
      </c>
      <c r="L143" s="40">
        <f>+(K143/F143)*100</f>
        <v>2.317763789473684</v>
      </c>
      <c r="N143" s="11"/>
    </row>
    <row r="144" spans="1:14" ht="36" x14ac:dyDescent="0.25">
      <c r="A144" s="19" t="s">
        <v>277</v>
      </c>
      <c r="B144" s="41" t="s">
        <v>130</v>
      </c>
      <c r="C144" s="42">
        <f>SUM(C145+C148+C151+C154)</f>
        <v>9054732000</v>
      </c>
      <c r="D144" s="42">
        <f t="shared" ref="D144:K144" si="64">SUM(D145+D148+D151+D154)</f>
        <v>0</v>
      </c>
      <c r="E144" s="42">
        <f t="shared" si="64"/>
        <v>0</v>
      </c>
      <c r="F144" s="42">
        <f t="shared" si="64"/>
        <v>9054732000</v>
      </c>
      <c r="G144" s="42">
        <f t="shared" si="64"/>
        <v>0</v>
      </c>
      <c r="H144" s="42">
        <f t="shared" si="64"/>
        <v>4274825756</v>
      </c>
      <c r="I144" s="43">
        <f t="shared" si="62"/>
        <v>47.210958380656656</v>
      </c>
      <c r="J144" s="42">
        <f t="shared" si="64"/>
        <v>436476124</v>
      </c>
      <c r="K144" s="42">
        <f t="shared" si="64"/>
        <v>971435114</v>
      </c>
      <c r="L144" s="43">
        <f t="shared" si="60"/>
        <v>10.728480025692644</v>
      </c>
      <c r="N144" s="11"/>
    </row>
    <row r="145" spans="1:14" ht="36" x14ac:dyDescent="0.25">
      <c r="A145" s="19" t="s">
        <v>278</v>
      </c>
      <c r="B145" s="38" t="s">
        <v>131</v>
      </c>
      <c r="C145" s="39">
        <f>SUM(C146)</f>
        <v>3120227000</v>
      </c>
      <c r="D145" s="39">
        <f t="shared" ref="D145:K146" si="65">SUM(D146)</f>
        <v>0</v>
      </c>
      <c r="E145" s="39">
        <f t="shared" si="65"/>
        <v>0</v>
      </c>
      <c r="F145" s="39">
        <f t="shared" si="65"/>
        <v>3120227000</v>
      </c>
      <c r="G145" s="39">
        <f t="shared" si="65"/>
        <v>0</v>
      </c>
      <c r="H145" s="39">
        <f t="shared" si="65"/>
        <v>1291270992</v>
      </c>
      <c r="I145" s="40">
        <f t="shared" si="62"/>
        <v>41.383879826692095</v>
      </c>
      <c r="J145" s="39">
        <f t="shared" si="65"/>
        <v>126895668</v>
      </c>
      <c r="K145" s="39">
        <f t="shared" si="65"/>
        <v>306253326</v>
      </c>
      <c r="L145" s="40">
        <f t="shared" si="60"/>
        <v>9.8150976195001203</v>
      </c>
      <c r="N145" s="11"/>
    </row>
    <row r="146" spans="1:14" ht="24" x14ac:dyDescent="0.25">
      <c r="A146" s="19" t="s">
        <v>279</v>
      </c>
      <c r="B146" s="38" t="s">
        <v>132</v>
      </c>
      <c r="C146" s="39">
        <f>SUM(C147)</f>
        <v>3120227000</v>
      </c>
      <c r="D146" s="39">
        <f t="shared" si="65"/>
        <v>0</v>
      </c>
      <c r="E146" s="39">
        <f t="shared" si="65"/>
        <v>0</v>
      </c>
      <c r="F146" s="39">
        <f t="shared" si="65"/>
        <v>3120227000</v>
      </c>
      <c r="G146" s="39">
        <f t="shared" si="65"/>
        <v>0</v>
      </c>
      <c r="H146" s="39">
        <f t="shared" si="65"/>
        <v>1291270992</v>
      </c>
      <c r="I146" s="40">
        <f>+(H146/F146)*100</f>
        <v>41.383879826692095</v>
      </c>
      <c r="J146" s="39">
        <f t="shared" si="65"/>
        <v>126895668</v>
      </c>
      <c r="K146" s="39">
        <f t="shared" si="65"/>
        <v>306253326</v>
      </c>
      <c r="L146" s="40">
        <f>+(K146/F146)*100</f>
        <v>9.8150976195001203</v>
      </c>
      <c r="N146" s="11"/>
    </row>
    <row r="147" spans="1:14" ht="24" x14ac:dyDescent="0.25">
      <c r="A147" s="19" t="s">
        <v>298</v>
      </c>
      <c r="B147" s="38" t="s">
        <v>297</v>
      </c>
      <c r="C147" s="39">
        <v>3120227000</v>
      </c>
      <c r="D147" s="44">
        <v>0</v>
      </c>
      <c r="E147" s="45">
        <v>0</v>
      </c>
      <c r="F147" s="39">
        <f>+C147+E147</f>
        <v>3120227000</v>
      </c>
      <c r="G147" s="44">
        <v>0</v>
      </c>
      <c r="H147" s="44">
        <v>1291270992</v>
      </c>
      <c r="I147" s="40">
        <f>+(H147/F147)*100</f>
        <v>41.383879826692095</v>
      </c>
      <c r="J147" s="39">
        <v>126895668</v>
      </c>
      <c r="K147" s="39">
        <v>306253326</v>
      </c>
      <c r="L147" s="40">
        <f>+(K147/F147)*100</f>
        <v>9.8150976195001203</v>
      </c>
      <c r="N147" s="11"/>
    </row>
    <row r="148" spans="1:14" x14ac:dyDescent="0.25">
      <c r="A148" s="19" t="s">
        <v>280</v>
      </c>
      <c r="B148" s="38" t="s">
        <v>133</v>
      </c>
      <c r="C148" s="39">
        <f>SUM(C149)</f>
        <v>1725554000</v>
      </c>
      <c r="D148" s="39">
        <f t="shared" ref="D148:K149" si="66">SUM(D149)</f>
        <v>0</v>
      </c>
      <c r="E148" s="39">
        <f t="shared" si="66"/>
        <v>0</v>
      </c>
      <c r="F148" s="39">
        <f t="shared" si="66"/>
        <v>1725554000</v>
      </c>
      <c r="G148" s="39">
        <f t="shared" si="66"/>
        <v>0</v>
      </c>
      <c r="H148" s="39">
        <f t="shared" si="66"/>
        <v>946958700</v>
      </c>
      <c r="I148" s="40">
        <f t="shared" si="62"/>
        <v>54.878531764291353</v>
      </c>
      <c r="J148" s="39">
        <f t="shared" si="66"/>
        <v>102047920</v>
      </c>
      <c r="K148" s="39">
        <f t="shared" si="66"/>
        <v>301935725</v>
      </c>
      <c r="L148" s="40">
        <f t="shared" si="60"/>
        <v>17.497900674218251</v>
      </c>
      <c r="N148" s="11"/>
    </row>
    <row r="149" spans="1:14" x14ac:dyDescent="0.25">
      <c r="A149" s="19" t="s">
        <v>281</v>
      </c>
      <c r="B149" s="38" t="s">
        <v>299</v>
      </c>
      <c r="C149" s="39">
        <f>SUM(C150)</f>
        <v>1725554000</v>
      </c>
      <c r="D149" s="39">
        <f t="shared" si="66"/>
        <v>0</v>
      </c>
      <c r="E149" s="39">
        <f t="shared" si="66"/>
        <v>0</v>
      </c>
      <c r="F149" s="39">
        <f t="shared" si="66"/>
        <v>1725554000</v>
      </c>
      <c r="G149" s="39">
        <f t="shared" si="66"/>
        <v>0</v>
      </c>
      <c r="H149" s="39">
        <f t="shared" si="66"/>
        <v>946958700</v>
      </c>
      <c r="I149" s="40">
        <f t="shared" si="62"/>
        <v>54.878531764291353</v>
      </c>
      <c r="J149" s="39">
        <f t="shared" si="66"/>
        <v>102047920</v>
      </c>
      <c r="K149" s="39">
        <f t="shared" si="66"/>
        <v>301935725</v>
      </c>
      <c r="L149" s="40">
        <f>+(K149/F149)*100</f>
        <v>17.497900674218251</v>
      </c>
      <c r="N149" s="11"/>
    </row>
    <row r="150" spans="1:14" ht="24" x14ac:dyDescent="0.25">
      <c r="A150" s="19" t="s">
        <v>300</v>
      </c>
      <c r="B150" s="38" t="s">
        <v>301</v>
      </c>
      <c r="C150" s="39">
        <v>1725554000</v>
      </c>
      <c r="D150" s="44">
        <v>0</v>
      </c>
      <c r="E150" s="45">
        <v>0</v>
      </c>
      <c r="F150" s="39">
        <f t="shared" ref="F150:F156" si="67">+C150+E150</f>
        <v>1725554000</v>
      </c>
      <c r="G150" s="44">
        <v>0</v>
      </c>
      <c r="H150" s="44">
        <v>946958700</v>
      </c>
      <c r="I150" s="40">
        <f t="shared" si="62"/>
        <v>54.878531764291353</v>
      </c>
      <c r="J150" s="39">
        <v>102047920</v>
      </c>
      <c r="K150" s="39">
        <v>301935725</v>
      </c>
      <c r="L150" s="40">
        <f>+(K150/F150)*100</f>
        <v>17.497900674218251</v>
      </c>
      <c r="N150" s="11"/>
    </row>
    <row r="151" spans="1:14" x14ac:dyDescent="0.25">
      <c r="A151" s="19" t="s">
        <v>282</v>
      </c>
      <c r="B151" s="38" t="s">
        <v>134</v>
      </c>
      <c r="C151" s="39">
        <f>SUM(C152)</f>
        <v>1232080000</v>
      </c>
      <c r="D151" s="39">
        <f t="shared" ref="D151:K152" si="68">SUM(D152)</f>
        <v>0</v>
      </c>
      <c r="E151" s="39">
        <f t="shared" si="68"/>
        <v>0</v>
      </c>
      <c r="F151" s="39">
        <f t="shared" si="68"/>
        <v>1232080000</v>
      </c>
      <c r="G151" s="39">
        <f t="shared" si="68"/>
        <v>0</v>
      </c>
      <c r="H151" s="39">
        <f t="shared" si="68"/>
        <v>475598209</v>
      </c>
      <c r="I151" s="40">
        <f t="shared" si="62"/>
        <v>38.601244156223622</v>
      </c>
      <c r="J151" s="39">
        <f t="shared" si="68"/>
        <v>58526880</v>
      </c>
      <c r="K151" s="39">
        <f t="shared" si="68"/>
        <v>144945956</v>
      </c>
      <c r="L151" s="40">
        <f t="shared" si="60"/>
        <v>11.764329913641971</v>
      </c>
      <c r="N151" s="11"/>
    </row>
    <row r="152" spans="1:14" ht="24" x14ac:dyDescent="0.25">
      <c r="A152" s="19" t="s">
        <v>283</v>
      </c>
      <c r="B152" s="38" t="s">
        <v>135</v>
      </c>
      <c r="C152" s="39">
        <f>SUM(C153)</f>
        <v>1232080000</v>
      </c>
      <c r="D152" s="39">
        <f t="shared" si="68"/>
        <v>0</v>
      </c>
      <c r="E152" s="39">
        <f t="shared" si="68"/>
        <v>0</v>
      </c>
      <c r="F152" s="39">
        <f t="shared" si="68"/>
        <v>1232080000</v>
      </c>
      <c r="G152" s="39">
        <f t="shared" si="68"/>
        <v>0</v>
      </c>
      <c r="H152" s="39">
        <f t="shared" si="68"/>
        <v>475598209</v>
      </c>
      <c r="I152" s="40">
        <f t="shared" si="62"/>
        <v>38.601244156223622</v>
      </c>
      <c r="J152" s="39">
        <f t="shared" si="68"/>
        <v>58526880</v>
      </c>
      <c r="K152" s="39">
        <f t="shared" si="68"/>
        <v>144945956</v>
      </c>
      <c r="L152" s="40">
        <f>+(K152/F152)*100</f>
        <v>11.764329913641971</v>
      </c>
      <c r="N152" s="11"/>
    </row>
    <row r="153" spans="1:14" ht="24" x14ac:dyDescent="0.25">
      <c r="A153" s="19" t="s">
        <v>302</v>
      </c>
      <c r="B153" s="38" t="s">
        <v>303</v>
      </c>
      <c r="C153" s="39">
        <v>1232080000</v>
      </c>
      <c r="D153" s="44">
        <v>0</v>
      </c>
      <c r="E153" s="45">
        <v>0</v>
      </c>
      <c r="F153" s="39">
        <f t="shared" si="67"/>
        <v>1232080000</v>
      </c>
      <c r="G153" s="44">
        <v>0</v>
      </c>
      <c r="H153" s="44">
        <v>475598209</v>
      </c>
      <c r="I153" s="40">
        <f>+(H153/F153)*100</f>
        <v>38.601244156223622</v>
      </c>
      <c r="J153" s="39">
        <v>58526880</v>
      </c>
      <c r="K153" s="39">
        <v>144945956</v>
      </c>
      <c r="L153" s="40">
        <f>+(K153/F153)*100</f>
        <v>11.764329913641971</v>
      </c>
      <c r="N153" s="11"/>
    </row>
    <row r="154" spans="1:14" ht="36" x14ac:dyDescent="0.25">
      <c r="A154" s="19" t="s">
        <v>284</v>
      </c>
      <c r="B154" s="38" t="s">
        <v>136</v>
      </c>
      <c r="C154" s="39">
        <f>SUM(C155)</f>
        <v>2976871000</v>
      </c>
      <c r="D154" s="39">
        <f t="shared" ref="D154:K155" si="69">SUM(D155)</f>
        <v>0</v>
      </c>
      <c r="E154" s="39">
        <f t="shared" si="69"/>
        <v>0</v>
      </c>
      <c r="F154" s="39">
        <f t="shared" si="69"/>
        <v>2976871000</v>
      </c>
      <c r="G154" s="39">
        <f t="shared" si="69"/>
        <v>0</v>
      </c>
      <c r="H154" s="39">
        <f t="shared" si="69"/>
        <v>1560997855</v>
      </c>
      <c r="I154" s="40">
        <f t="shared" si="62"/>
        <v>52.437537770363583</v>
      </c>
      <c r="J154" s="39">
        <f t="shared" si="69"/>
        <v>149005656</v>
      </c>
      <c r="K154" s="39">
        <f t="shared" si="69"/>
        <v>218300107</v>
      </c>
      <c r="L154" s="40">
        <f t="shared" si="60"/>
        <v>7.3332068134628612</v>
      </c>
    </row>
    <row r="155" spans="1:14" ht="36" x14ac:dyDescent="0.25">
      <c r="A155" s="19" t="s">
        <v>285</v>
      </c>
      <c r="B155" s="38" t="s">
        <v>137</v>
      </c>
      <c r="C155" s="39">
        <f>SUM(C156)</f>
        <v>2976871000</v>
      </c>
      <c r="D155" s="39">
        <f t="shared" si="69"/>
        <v>0</v>
      </c>
      <c r="E155" s="39">
        <f t="shared" si="69"/>
        <v>0</v>
      </c>
      <c r="F155" s="39">
        <f t="shared" si="69"/>
        <v>2976871000</v>
      </c>
      <c r="G155" s="39">
        <f t="shared" si="69"/>
        <v>0</v>
      </c>
      <c r="H155" s="39">
        <f t="shared" si="69"/>
        <v>1560997855</v>
      </c>
      <c r="I155" s="40">
        <f>+(H155/F155)*100</f>
        <v>52.437537770363583</v>
      </c>
      <c r="J155" s="39">
        <f t="shared" si="69"/>
        <v>149005656</v>
      </c>
      <c r="K155" s="39">
        <f t="shared" si="69"/>
        <v>218300107</v>
      </c>
      <c r="L155" s="40">
        <f>+(K155/F155)*100</f>
        <v>7.3332068134628612</v>
      </c>
    </row>
    <row r="156" spans="1:14" ht="36" x14ac:dyDescent="0.25">
      <c r="A156" s="19" t="s">
        <v>304</v>
      </c>
      <c r="B156" s="38" t="s">
        <v>305</v>
      </c>
      <c r="C156" s="39">
        <v>2976871000</v>
      </c>
      <c r="D156" s="44">
        <v>0</v>
      </c>
      <c r="E156" s="45">
        <v>0</v>
      </c>
      <c r="F156" s="39">
        <f t="shared" si="67"/>
        <v>2976871000</v>
      </c>
      <c r="G156" s="44">
        <v>0</v>
      </c>
      <c r="H156" s="44">
        <v>1560997855</v>
      </c>
      <c r="I156" s="40">
        <f>+(H156/F156)*100</f>
        <v>52.437537770363583</v>
      </c>
      <c r="J156" s="39">
        <v>149005656</v>
      </c>
      <c r="K156" s="39">
        <v>218300107</v>
      </c>
      <c r="L156" s="40">
        <f>+(K156/F156)*100</f>
        <v>7.3332068134628612</v>
      </c>
    </row>
  </sheetData>
  <mergeCells count="3">
    <mergeCell ref="D6:E6"/>
    <mergeCell ref="K6:L6"/>
    <mergeCell ref="H6:I6"/>
  </mergeCells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Mendez</dc:creator>
  <cp:lastModifiedBy>Didier Orduz</cp:lastModifiedBy>
  <dcterms:created xsi:type="dcterms:W3CDTF">2020-05-07T20:10:45Z</dcterms:created>
  <dcterms:modified xsi:type="dcterms:W3CDTF">2020-07-03T22:31:26Z</dcterms:modified>
</cp:coreProperties>
</file>